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75" windowWidth="15255" windowHeight="3675" activeTab="1"/>
  </bookViews>
  <sheets>
    <sheet name="พื้นฐาน" sheetId="10" r:id="rId1"/>
    <sheet name="Sheet1" sheetId="11" r:id="rId2"/>
  </sheets>
  <calcPr calcId="124519"/>
</workbook>
</file>

<file path=xl/calcChain.xml><?xml version="1.0" encoding="utf-8"?>
<calcChain xmlns="http://schemas.openxmlformats.org/spreadsheetml/2006/main">
  <c r="H502" i="11"/>
  <c r="F502"/>
  <c r="H501"/>
  <c r="F501"/>
  <c r="F500" s="1"/>
  <c r="E500"/>
  <c r="H465"/>
  <c r="F465"/>
  <c r="H464"/>
  <c r="F464"/>
  <c r="F463" s="1"/>
  <c r="E463"/>
  <c r="H431"/>
  <c r="F431"/>
  <c r="H430"/>
  <c r="F430"/>
  <c r="F429" s="1"/>
  <c r="E429"/>
  <c r="E428"/>
  <c r="H401"/>
  <c r="F401"/>
  <c r="H400"/>
  <c r="F400"/>
  <c r="H399"/>
  <c r="F399"/>
  <c r="H398"/>
  <c r="F398"/>
  <c r="H397"/>
  <c r="F397"/>
  <c r="H396"/>
  <c r="F396"/>
  <c r="E395"/>
  <c r="H361"/>
  <c r="F361"/>
  <c r="H360"/>
  <c r="F360"/>
  <c r="H359"/>
  <c r="F359"/>
  <c r="E358"/>
  <c r="H334"/>
  <c r="F334"/>
  <c r="H333"/>
  <c r="F333"/>
  <c r="H332"/>
  <c r="F332"/>
  <c r="H331"/>
  <c r="F331"/>
  <c r="H330"/>
  <c r="F330"/>
  <c r="H329"/>
  <c r="F329"/>
  <c r="E328"/>
  <c r="H293"/>
  <c r="F293"/>
  <c r="H292"/>
  <c r="F292"/>
  <c r="H291"/>
  <c r="F291"/>
  <c r="F290"/>
  <c r="G290" s="1"/>
  <c r="H290" s="1"/>
  <c r="E290"/>
  <c r="H264"/>
  <c r="F264"/>
  <c r="H263"/>
  <c r="F263"/>
  <c r="H262"/>
  <c r="F262"/>
  <c r="H261"/>
  <c r="F261"/>
  <c r="H260"/>
  <c r="F260"/>
  <c r="H259"/>
  <c r="F259"/>
  <c r="E258"/>
  <c r="E236" s="1"/>
  <c r="D246"/>
  <c r="F246" s="1"/>
  <c r="G246" s="1"/>
  <c r="H246" s="1"/>
  <c r="D245"/>
  <c r="F245" s="1"/>
  <c r="G245" s="1"/>
  <c r="H245" s="1"/>
  <c r="D244"/>
  <c r="F244" s="1"/>
  <c r="G244" s="1"/>
  <c r="H244" s="1"/>
  <c r="D243"/>
  <c r="F243" s="1"/>
  <c r="G243" s="1"/>
  <c r="H243" s="1"/>
  <c r="D242"/>
  <c r="F242" s="1"/>
  <c r="G242" s="1"/>
  <c r="H242" s="1"/>
  <c r="D241"/>
  <c r="F241" s="1"/>
  <c r="G241" s="1"/>
  <c r="H241" s="1"/>
  <c r="D240"/>
  <c r="F240" s="1"/>
  <c r="G240" s="1"/>
  <c r="H240" s="1"/>
  <c r="D239"/>
  <c r="F239" s="1"/>
  <c r="G239" s="1"/>
  <c r="H239" s="1"/>
  <c r="D238"/>
  <c r="F238" s="1"/>
  <c r="E237"/>
  <c r="D198"/>
  <c r="F198" s="1"/>
  <c r="G198" s="1"/>
  <c r="H198" s="1"/>
  <c r="D197"/>
  <c r="F197" s="1"/>
  <c r="G197" s="1"/>
  <c r="H197" s="1"/>
  <c r="D196"/>
  <c r="F196" s="1"/>
  <c r="G196" s="1"/>
  <c r="H196" s="1"/>
  <c r="D195"/>
  <c r="F195" s="1"/>
  <c r="E194"/>
  <c r="H157"/>
  <c r="F157"/>
  <c r="H156"/>
  <c r="F156"/>
  <c r="H155"/>
  <c r="F155"/>
  <c r="H154"/>
  <c r="F154"/>
  <c r="F153" s="1"/>
  <c r="G153" s="1"/>
  <c r="H153" s="1"/>
  <c r="E153"/>
  <c r="D118"/>
  <c r="F118" s="1"/>
  <c r="G118" s="1"/>
  <c r="H118" s="1"/>
  <c r="D117"/>
  <c r="F117" s="1"/>
  <c r="G117" s="1"/>
  <c r="H117" s="1"/>
  <c r="D116"/>
  <c r="F116" s="1"/>
  <c r="G116" s="1"/>
  <c r="H116" s="1"/>
  <c r="D115"/>
  <c r="F115" s="1"/>
  <c r="E114"/>
  <c r="D79"/>
  <c r="F79" s="1"/>
  <c r="G79" s="1"/>
  <c r="H79" s="1"/>
  <c r="D78"/>
  <c r="F78" s="1"/>
  <c r="G78" s="1"/>
  <c r="H78" s="1"/>
  <c r="D77"/>
  <c r="F77" s="1"/>
  <c r="G77" s="1"/>
  <c r="H77" s="1"/>
  <c r="D76"/>
  <c r="F76" s="1"/>
  <c r="E75"/>
  <c r="F36"/>
  <c r="G36" s="1"/>
  <c r="H36" s="1"/>
  <c r="D36"/>
  <c r="F35"/>
  <c r="G35" s="1"/>
  <c r="H35" s="1"/>
  <c r="D35"/>
  <c r="F34"/>
  <c r="G34" s="1"/>
  <c r="H34" s="1"/>
  <c r="D34"/>
  <c r="F33"/>
  <c r="G33" s="1"/>
  <c r="H33" s="1"/>
  <c r="D33"/>
  <c r="E32"/>
  <c r="D10"/>
  <c r="F10" s="1"/>
  <c r="G10" s="1"/>
  <c r="H10" s="1"/>
  <c r="D9"/>
  <c r="F9" s="1"/>
  <c r="G9" s="1"/>
  <c r="H9" s="1"/>
  <c r="D8"/>
  <c r="F8" s="1"/>
  <c r="G8" s="1"/>
  <c r="H8" s="1"/>
  <c r="D7"/>
  <c r="F7" s="1"/>
  <c r="G7" s="1"/>
  <c r="H7" s="1"/>
  <c r="D6"/>
  <c r="F6" s="1"/>
  <c r="G6" s="1"/>
  <c r="H6" s="1"/>
  <c r="D5"/>
  <c r="F5" s="1"/>
  <c r="E4"/>
  <c r="E3"/>
  <c r="F29" i="10"/>
  <c r="F30"/>
  <c r="F31"/>
  <c r="H72"/>
  <c r="F72"/>
  <c r="H75"/>
  <c r="F75"/>
  <c r="H74"/>
  <c r="F74"/>
  <c r="H73"/>
  <c r="F73"/>
  <c r="H80"/>
  <c r="F80"/>
  <c r="H79"/>
  <c r="F79"/>
  <c r="E78"/>
  <c r="E77" s="1"/>
  <c r="H69"/>
  <c r="F69"/>
  <c r="H68"/>
  <c r="F68"/>
  <c r="H67"/>
  <c r="F67"/>
  <c r="E66"/>
  <c r="D36"/>
  <c r="F36" s="1"/>
  <c r="G36" s="1"/>
  <c r="D35"/>
  <c r="F35" s="1"/>
  <c r="D34"/>
  <c r="F34" s="1"/>
  <c r="G34" s="1"/>
  <c r="D33"/>
  <c r="F33" s="1"/>
  <c r="E32"/>
  <c r="F28"/>
  <c r="E27"/>
  <c r="E12"/>
  <c r="D13"/>
  <c r="F13" s="1"/>
  <c r="D14"/>
  <c r="F14" s="1"/>
  <c r="G14" s="1"/>
  <c r="D15"/>
  <c r="F15" s="1"/>
  <c r="D16"/>
  <c r="F16" s="1"/>
  <c r="G16" s="1"/>
  <c r="E17"/>
  <c r="D18"/>
  <c r="F18" s="1"/>
  <c r="D19"/>
  <c r="F19" s="1"/>
  <c r="G19" s="1"/>
  <c r="D20"/>
  <c r="F20" s="1"/>
  <c r="G20" s="1"/>
  <c r="D21"/>
  <c r="F21" s="1"/>
  <c r="G21" s="1"/>
  <c r="E22"/>
  <c r="D23"/>
  <c r="F23" s="1"/>
  <c r="D24"/>
  <c r="F24" s="1"/>
  <c r="G24" s="1"/>
  <c r="D25"/>
  <c r="F25" s="1"/>
  <c r="G25" s="1"/>
  <c r="D26"/>
  <c r="F26" s="1"/>
  <c r="G26" s="1"/>
  <c r="E38"/>
  <c r="D39"/>
  <c r="F39" s="1"/>
  <c r="D40"/>
  <c r="F40" s="1"/>
  <c r="G40" s="1"/>
  <c r="D9"/>
  <c r="F9" s="1"/>
  <c r="G9" s="1"/>
  <c r="D8"/>
  <c r="F8" s="1"/>
  <c r="G8" s="1"/>
  <c r="D7"/>
  <c r="F7" s="1"/>
  <c r="G7" s="1"/>
  <c r="H88"/>
  <c r="F88"/>
  <c r="H87"/>
  <c r="F87"/>
  <c r="E86"/>
  <c r="H84"/>
  <c r="F84"/>
  <c r="H83"/>
  <c r="F83"/>
  <c r="E82"/>
  <c r="H76"/>
  <c r="F76"/>
  <c r="H71"/>
  <c r="F71"/>
  <c r="E70"/>
  <c r="H65"/>
  <c r="F65"/>
  <c r="H64"/>
  <c r="F64"/>
  <c r="H63"/>
  <c r="F63"/>
  <c r="H62"/>
  <c r="F62"/>
  <c r="H61"/>
  <c r="F61"/>
  <c r="H60"/>
  <c r="F60"/>
  <c r="E59"/>
  <c r="H58"/>
  <c r="F58"/>
  <c r="H57"/>
  <c r="F57"/>
  <c r="H56"/>
  <c r="F56"/>
  <c r="E55"/>
  <c r="H54"/>
  <c r="F54"/>
  <c r="H53"/>
  <c r="F53"/>
  <c r="H52"/>
  <c r="F52"/>
  <c r="H51"/>
  <c r="F51"/>
  <c r="H50"/>
  <c r="F50"/>
  <c r="H49"/>
  <c r="F49"/>
  <c r="E48"/>
  <c r="D47"/>
  <c r="F47" s="1"/>
  <c r="G47" s="1"/>
  <c r="D46"/>
  <c r="F46" s="1"/>
  <c r="G46" s="1"/>
  <c r="D45"/>
  <c r="F45" s="1"/>
  <c r="G45" s="1"/>
  <c r="D44"/>
  <c r="F44" s="1"/>
  <c r="G44" s="1"/>
  <c r="D43"/>
  <c r="F43" s="1"/>
  <c r="G43" s="1"/>
  <c r="D42"/>
  <c r="F42" s="1"/>
  <c r="G42" s="1"/>
  <c r="D41"/>
  <c r="F41" s="1"/>
  <c r="G41" s="1"/>
  <c r="D11"/>
  <c r="F11" s="1"/>
  <c r="G11" s="1"/>
  <c r="D10"/>
  <c r="F10" s="1"/>
  <c r="G10" s="1"/>
  <c r="D6"/>
  <c r="F6" s="1"/>
  <c r="E5"/>
  <c r="F395" i="11" l="1"/>
  <c r="G395" s="1"/>
  <c r="H395" s="1"/>
  <c r="F358"/>
  <c r="G358" s="1"/>
  <c r="H358" s="1"/>
  <c r="F328"/>
  <c r="G328" s="1"/>
  <c r="H328" s="1"/>
  <c r="F258"/>
  <c r="G258" s="1"/>
  <c r="H258" s="1"/>
  <c r="G500"/>
  <c r="F499"/>
  <c r="F462"/>
  <c r="G463"/>
  <c r="F428"/>
  <c r="G429"/>
  <c r="F237"/>
  <c r="G238"/>
  <c r="H238" s="1"/>
  <c r="F194"/>
  <c r="G194" s="1"/>
  <c r="H194" s="1"/>
  <c r="G195"/>
  <c r="H195" s="1"/>
  <c r="F114"/>
  <c r="G114" s="1"/>
  <c r="H114" s="1"/>
  <c r="G115"/>
  <c r="H115" s="1"/>
  <c r="F75"/>
  <c r="G75" s="1"/>
  <c r="H75" s="1"/>
  <c r="G76"/>
  <c r="H76" s="1"/>
  <c r="F32"/>
  <c r="G32" s="1"/>
  <c r="H32" s="1"/>
  <c r="F4"/>
  <c r="G5"/>
  <c r="H5" s="1"/>
  <c r="F82" i="10"/>
  <c r="G82" s="1"/>
  <c r="F59"/>
  <c r="G59" s="1"/>
  <c r="H59" s="1"/>
  <c r="F55"/>
  <c r="G55" s="1"/>
  <c r="H55" s="1"/>
  <c r="F5"/>
  <c r="G5" s="1"/>
  <c r="H5" s="1"/>
  <c r="F27"/>
  <c r="G27" s="1"/>
  <c r="H27" s="1"/>
  <c r="F48"/>
  <c r="G48" s="1"/>
  <c r="H48" s="1"/>
  <c r="F22"/>
  <c r="G22" s="1"/>
  <c r="H22" s="1"/>
  <c r="G23"/>
  <c r="H23" s="1"/>
  <c r="G13"/>
  <c r="H13" s="1"/>
  <c r="F12"/>
  <c r="G12" s="1"/>
  <c r="H12" s="1"/>
  <c r="E90"/>
  <c r="F70"/>
  <c r="F86"/>
  <c r="F32"/>
  <c r="G32" s="1"/>
  <c r="H32" s="1"/>
  <c r="F66"/>
  <c r="G66" s="1"/>
  <c r="H66" s="1"/>
  <c r="F78"/>
  <c r="F81"/>
  <c r="G18"/>
  <c r="H18" s="1"/>
  <c r="F17"/>
  <c r="G17" s="1"/>
  <c r="H17" s="1"/>
  <c r="F38"/>
  <c r="G38" s="1"/>
  <c r="H38" s="1"/>
  <c r="E37"/>
  <c r="H30"/>
  <c r="H28"/>
  <c r="G6"/>
  <c r="H6" s="1"/>
  <c r="H34"/>
  <c r="G39"/>
  <c r="H39" s="1"/>
  <c r="G33"/>
  <c r="H33" s="1"/>
  <c r="E4"/>
  <c r="H14"/>
  <c r="H36"/>
  <c r="G15"/>
  <c r="H15" s="1"/>
  <c r="G35"/>
  <c r="H35" s="1"/>
  <c r="H47"/>
  <c r="H46"/>
  <c r="H45"/>
  <c r="H44"/>
  <c r="H43"/>
  <c r="H42"/>
  <c r="H26"/>
  <c r="H16"/>
  <c r="H21"/>
  <c r="H20"/>
  <c r="H41"/>
  <c r="H40"/>
  <c r="H31"/>
  <c r="H29"/>
  <c r="H24"/>
  <c r="H25"/>
  <c r="H19"/>
  <c r="H9"/>
  <c r="H10"/>
  <c r="H11"/>
  <c r="H8"/>
  <c r="H7"/>
  <c r="G499" i="11" l="1"/>
  <c r="H499" s="1"/>
  <c r="H500"/>
  <c r="G462"/>
  <c r="H462" s="1"/>
  <c r="H463"/>
  <c r="H429"/>
  <c r="G428"/>
  <c r="H428" s="1"/>
  <c r="F236"/>
  <c r="G236" s="1"/>
  <c r="H236" s="1"/>
  <c r="G237"/>
  <c r="H237" s="1"/>
  <c r="F3"/>
  <c r="G3" s="1"/>
  <c r="H3" s="1"/>
  <c r="G4"/>
  <c r="H4" s="1"/>
  <c r="H82" i="10"/>
  <c r="G81"/>
  <c r="H81" s="1"/>
  <c r="G86"/>
  <c r="F85"/>
  <c r="F4"/>
  <c r="G4" s="1"/>
  <c r="H4" s="1"/>
  <c r="G78"/>
  <c r="F77"/>
  <c r="G70"/>
  <c r="H70" s="1"/>
  <c r="F37"/>
  <c r="G37" s="1"/>
  <c r="H37" s="1"/>
  <c r="H86" l="1"/>
  <c r="G85"/>
  <c r="H85" s="1"/>
  <c r="H78"/>
  <c r="G77"/>
  <c r="H77" s="1"/>
  <c r="F90"/>
  <c r="G90" s="1"/>
  <c r="H90" s="1"/>
</calcChain>
</file>

<file path=xl/sharedStrings.xml><?xml version="1.0" encoding="utf-8"?>
<sst xmlns="http://schemas.openxmlformats.org/spreadsheetml/2006/main" count="323" uniqueCount="96">
  <si>
    <t>มาตรฐาน/ตัวบ่งชี้</t>
  </si>
  <si>
    <t>จำนวน น.ร./ครูที่อยู่ในระดับ ๓ ขึ้นไป</t>
  </si>
  <si>
    <t>เทียบระดับคุณภาพ</t>
  </si>
  <si>
    <t>ด้านที่ ๑ มาตรฐานด้านคุณภาพผู้เรียน</t>
  </si>
  <si>
    <t>ด้านที่ ๒ มาตรฐานด้านการจัดการศึกษา</t>
  </si>
  <si>
    <t>มาตรฐานที่ ๙ คณะกรรมการสถานศึกษา และผู้ปกครอง ชุมชนปฏิบัติงานตามบทบาทหน้าที่อย่างมีประสิทธิภาพและเกิดประสิทธิผล</t>
  </si>
  <si>
    <t>ด้านที่ ๕ มาตรฐานด้านมาตรการส่งเสริม</t>
  </si>
  <si>
    <t>ความ
หมาย</t>
  </si>
  <si>
    <t>คะแนน
ที่ได้</t>
  </si>
  <si>
    <t>ค่า
น้ำหนัก</t>
  </si>
  <si>
    <t>ร้อยละ/
ระดับที่ได้</t>
  </si>
  <si>
    <t>จำนวนน.ร./ครูทั้งหมด</t>
  </si>
  <si>
    <t xml:space="preserve">๑.๕  มีมนุษยสัมพันธ์ที่ดีและให้เกียรติผู้อื่น   </t>
  </si>
  <si>
    <t>๑.๑  มีสุขนิสัยในการดูแลสุขภาพและออกกำลังกายสม่ำเสมอ</t>
  </si>
  <si>
    <t>๑.๒  มีน้ำหนัก ส่วนสูง และมีสมรรถภาพทางกายตามเกณฑ์มาตรฐาน</t>
  </si>
  <si>
    <t>๑.๓  ป้องกันตนเองจากสิ่งเสพติดให้โทษและหลีกเลี่ยงตนเองจากสภาวะที่เสี่ยงต่อความรุนแรง โรคภัย อุบัติเหตุ และปัญหาทางเพศ</t>
  </si>
  <si>
    <t>๑.๔  เห็นคุณค่าในตนเอง มีความมั่นใจ กล้าแสดงออกอย่างเหมาะสม</t>
  </si>
  <si>
    <t>๑.๖  สร้างผลงานจากการเข้าร่วมกิจกรรมด้านศิลปะ ดนตรี/นาฏศิลป์ กีฬา/นันทนาการตามจินตนาการ</t>
  </si>
  <si>
    <t xml:space="preserve">มาตรฐานที่ ๑ ผู้เรียนมีสุขภาวะที่ดีและมีสุนทรียภาพ  </t>
  </si>
  <si>
    <t>มาตรฐานที่ ๓ ผู้เรียนมีทักษะในการแสวงหาความรู้ด้วยตนเอง รักการเรียนรู้ และพัฒนาตนเองอย่างต่อเนื่อง</t>
  </si>
  <si>
    <t>๓.๔  ใช้เทคโนโลยีในการเรียนรู้และนำเสนอผลงาน</t>
  </si>
  <si>
    <t>๓.๒  มีทักษะในการอ่าน ฟัง ดู พูด เขียน และตั้งคำถามเพื่อค้นคว้าหาความรู้เพิ่มเติม</t>
  </si>
  <si>
    <t>๓.๓  เรียนรู้ร่วมกันเป็นกลุ่ม แลกเปลี่ยนความคิดเห็นเพื่อการเรียนรู้ระหว่างกัน</t>
  </si>
  <si>
    <t>๓.๑  มีนิสัยรักการอ่านและแสวงหาความรู้ด้วยตนเองจากห้องสมุด แหล่งเรียนรู้ และสื่อต่างๆ รอบตัว</t>
  </si>
  <si>
    <t>มาตรฐานที่ ๔ ผู้เรียนมีความสามารถในการคิดอย่างเป็นระบบ คิดสร้างสรรค์ ตัดสินใจแก้ปัญหาได้อย่างมีสติสมเหตุผล</t>
  </si>
  <si>
    <t xml:space="preserve">มาตรฐานที่ ๕ ผู้เรียนมีความรู้และทักษะที่จำเป็นตามหลักสูตร  </t>
  </si>
  <si>
    <t>๕.๔ ผลการทดสอบระดับชาติเป็นไปตามเกณฑ์</t>
  </si>
  <si>
    <t>มาตรฐานที่ ๖ ผู้เรียนมีทักษะในการทำงาน รักการทำงาน สามารถทำงานร่วมกับผู้อื่นได้ และมีเจตคติที่ดีต่ออาชีพสุจริต</t>
  </si>
  <si>
    <t xml:space="preserve">๖.๑ วางแผนการทำงานและดำเนินการจนสำเร็จ   </t>
  </si>
  <si>
    <t xml:space="preserve">๖.๓ ทำงานร่วมกับผู้อื่นได้   </t>
  </si>
  <si>
    <t xml:space="preserve">มาตรฐานที่ ๗ ครูปฏิบัติงานตามบทบาทหน้าที่อย่างมีประสิทธิภาพและเกิดประสิทธิผล   </t>
  </si>
  <si>
    <t>มาตรฐานที่ ๑๒ สถานศึกษามีการประกันคุณภาพภายในของสถานศึกษาตามที่กำหนดในกฎกระทรวง</t>
  </si>
  <si>
    <t>๑๒.๑ กำหนดมาตรฐานการศึกษาของสถานศึกษา</t>
  </si>
  <si>
    <t>ด้านที่ ๓ มาตรฐานด้านการสร้างสังคมแห่งการเรียนรู้</t>
  </si>
  <si>
    <t>ด้านที่ ๔ มาตรฐานด้านอัตลักษณ์ของสถานศึกษา</t>
  </si>
  <si>
    <t>มาตรฐานที่ ๑๔ การพัฒนาสถานศึกษาให้บรรลุเป้าหมายตามวิสัยทัศน์ ปรัชญา และจุดเน้นที่กำหนดขึ้น</t>
  </si>
  <si>
    <t>มาตรฐานที่ ๑๕ การจัดกิจกรรมตามนโยบาย จุดเน้น แนวทางการปฏิรูปการศึกษาเพื่อพัฒนาและส่งเสริมสถานศึกษาให้ยกระดับคุณภาพสูงขึ้น</t>
  </si>
  <si>
    <t>๑๕.๒ ผลการดำเนินงานบรรลุตามเป้าหมาย</t>
  </si>
  <si>
    <t>๔.๑ สรุปความคิดจากเรื่องที่อ่าน ฟัง และดู และสื่อสารโดยการพูดหรือเขียนตามความคิดของตนเอง</t>
  </si>
  <si>
    <t>๔.๒ นำเสนอวิธีคิด วิธีแก้ปัญหาด้วยภาษาหรือวิธีการของตนเอง</t>
  </si>
  <si>
    <t>๔.๓ กำหนดเป้าหมาย คาดการณ์ ตัดสินใจแก้ปัญหาโดยมีเหตุผลประกอบ</t>
  </si>
  <si>
    <t>๔.๔ มีความคิดริเริ่ม และสร้างสรรค์ผลงานด้วยความภาคภูมิใจ</t>
  </si>
  <si>
    <t>๕.๑ ผลสัมฤทธิ์ทางการเรียนเฉลี่ยแต่ละกลุ่มสาระเป็นไปตามเกณฑ์</t>
  </si>
  <si>
    <t>๕.๒ ผลการประเมินสมรรถนะสำคัญตามหลักสูตรเป็นไปตามเกณฑ์</t>
  </si>
  <si>
    <t>๕.๓ ผลการประเมินการอ่าน คิดวิเคราะห์ และเขียนเป็นไปตามเกณฑ์</t>
  </si>
  <si>
    <t xml:space="preserve">๖.๒ ทำงานอย่างมีความสุข มุ่งมั่นพัฒนางาน และภูมิใจในผลงานของตนเอง  </t>
  </si>
  <si>
    <t>๖.๔ มีความรู้สึกที่ดีต่ออาชีพสุจริตและหาความรู้เกี่ยวกับอาชีพที่ตนเองสนใจ</t>
  </si>
  <si>
    <t xml:space="preserve">๗.๑ ครูมีการกำหนดเป้าหมายคุณภาพผู้เรียนทั้งด้านความรู้ ทักษะ กระบวนการ สมรรถนะ และคุณลักษณะที่พึงประสงค์ </t>
  </si>
  <si>
    <t>๗.๒ ครูมีการวิเคราะห์ผู้เรียนเป็นรายบุคคล และใช้ข้อมูลในการวางแผนการจัดการเรียนรู้เพื่อพัฒนาศักยภาพของผู้เรียน</t>
  </si>
  <si>
    <t>๗.๓ ครูออกแบบการจัดการเรียนรู้ที่ตอบสนองความแตกต่างระหว่าง บุคคลและพัฒนาการทางสติปัญญา</t>
  </si>
  <si>
    <t>๗.๔ ครูใช้สื่อเทคโนโลยีที่เหมาะสมผนวกกับการนำบริบทและภูมิปัญญาท้องถิ่นมาบูรณาการในการจัดการเรียนรู้</t>
  </si>
  <si>
    <t>๗.๕ ครูมีการวัดและประเมินผลที่มุ่งเน้นการพัฒนาการเรียนรู้ของผู้เรียนด้วยวิธีการที่หลากหลาย</t>
  </si>
  <si>
    <t>๗.๖ ครูให้คำแนะนำ คำปรึกษา และแก้ไขปัญหา ให้แก่ผู้เรียน ทั้งด้านการเรียนและคุณภาพชีวิต ด้วยความเสมอภาค</t>
  </si>
  <si>
    <t>๗.๗ ครูมีการศึกษา วิจัยและพัฒนาการจัดการเรียนรู้ในวิชาที่ตนชอบและใช้ผลในการปรับการสอน</t>
  </si>
  <si>
    <t>๗.๘ ครูประพฤติปฏิบัติตนเป็นแบบอย่างที่ดี และเป็นสมาชิกที่ดีของสถานศึกษา</t>
  </si>
  <si>
    <t>๗.๙ ครูจัดการเรียนการสอนตามวิชาที่ได้รับมอบหมายเต็มเวลา เต็มความสามารถ</t>
  </si>
  <si>
    <t>๘.๑ ผู้บริหารมีวิสัยทัศน์ ภาวะผู้นำ และความคิดริเริ่มที่เน้นการพัฒนาผู้เรียน</t>
  </si>
  <si>
    <t>๘.๒ ผู้บริหารใช้หลักการบริหารแบบมีส่วนร่วมและ ใช้ข้อมูลผลการประเมินหรือผลการวิจัยเป็นฐานคิดทั้งด้านวิชาการและการจัดการ</t>
  </si>
  <si>
    <t>๘.๓ ผู้บริหารสามารถบริหารจัดการศึกษาให้บรรลุเป้าหมายตามที่กำหนดไว้ในแผนปฏิบัติการ</t>
  </si>
  <si>
    <t>๘.๔ ผู้บริหารส่งเสริมละพัฒนาศักยภาพบุคลากรให้พร้อมรับการกระจายอำนาจ</t>
  </si>
  <si>
    <t>๘.๕ นักเรียน ผู้ปกครอง และชุมชนพึงพอใจผลการบริหารจัดการศึกษา</t>
  </si>
  <si>
    <t>๘.๖ ผู้บริหารให้คำแนะนำ คำปรึกษาทางวิชาการและเอาใจใส่การจัดการศึกษาเต็มศักยภาพและเต็มเวลา</t>
  </si>
  <si>
    <t>๙.๑ คณะกรรมการสถานศึกษารู้และปฏิบัติหน้าที่ตามที่ระเบียบกำหนด</t>
  </si>
  <si>
    <t xml:space="preserve">๙.๒ คณะกรรมการสถานศึกษากำกับติดตาม ดูแลและขับเคลื่อน การดำเนินงานของสถานศึกษา </t>
  </si>
  <si>
    <t>๙.๓ ผู้ปกครองและชุมชนเข้ามามีส่วนร่วมในการพัฒนาสถานศึกษา</t>
  </si>
  <si>
    <t>๑๐.๑ หลักสูตรสถานศึกษาเหมาะสมและสอดคล้องกับท้องถิ่น</t>
  </si>
  <si>
    <t>๑๐.๒ จัดรายวิชาเพิ่มเติมที่หลากหลายให้ผู้เรียนเลือกเรียนตามความถนัดความสามารถและความสนใจ</t>
  </si>
  <si>
    <t>๑๐.๓ จัดกิจกรรมพัฒนาผู้เรียนที่ส่งเสริมและตอบสนองความต้องการความสามารถ ความถนัด และความสนใจของผู้เรียน</t>
  </si>
  <si>
    <t>๑๐.๔ สนับสนุนให้ครูจัดกระบวนการเรียนรู้ที่ให้ผู้เรียนได้ลงมือปฏิบัติจริงจนสรุปความรู้ได้ด้วยตนเอง</t>
  </si>
  <si>
    <t xml:space="preserve">๑๐.๕ นิเทศภายใน กำกับ ติดตามตรวจสอบ และนำผลไปปรับปรุงการเรียนการสอนอย่างสม่ำเสมอ </t>
  </si>
  <si>
    <t>๑๐.๖ จัดระบบดูแลช่วยเหลือผู้เรียนที่มีประสิทธิภาพและครอบคลุมถึงผู้เรียนทุกคน</t>
  </si>
  <si>
    <t xml:space="preserve">๑๑.๑ ห้องเรียน ห้องปฏิบัติการ อาคารเรียนมั่นคงสะอาดและปลอดภัย </t>
  </si>
  <si>
    <t>๑๑.๒ จัดโครงการ กิจกรรมที่ส่งเสริมสุขภาพอนามัยและความปลอดภัยของผู้เรียน</t>
  </si>
  <si>
    <t>๑๑.๓ จัดห้องสมุดที่ให้บริการสื่อและเทคโนโลยี สารสนเทศที่เอื้อให้ผู้เรียนเรียนรู้ด้วยตนเองและหรือเรียนรู้แบบมีส่วนร่วม</t>
  </si>
  <si>
    <t>๑๒.๒ 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</t>
  </si>
  <si>
    <t>๑๒.๓ จัดระบบข้อมูลสารสนเทศและใช้สารสนเทศ ในการบริหารจัดการเพื่อพัฒนาคุณภาพสถานศึกษา</t>
  </si>
  <si>
    <t>๑๒.๕ นำผลการประเมินคุณภาพทั้งภายในและภายนอกไปใช้วางแผนพัฒนาคุณภาพการศึกษาอย่างต่อเนื่อง</t>
  </si>
  <si>
    <t>๑๒.๖ จัดทำรายงานประจำปีที่เป็นรายงานประเมินคุณภาพภายใน</t>
  </si>
  <si>
    <t xml:space="preserve">๑๕.๑ จัดโครงการ กิจกรรมพิเศษเพื่อตอบสนองนโยบาย จุดเน้น ตามแนวทางการปฏิรูปการศึกษา  </t>
  </si>
  <si>
    <t xml:space="preserve">๑๔.๒ ผลการดำเนินงานส่งเสริมให้ผู้เรียนบรรลุตามเป้าหมาย วิสัยทัศน์ ปรัชญา และจุดเน้นของ สถานศึกษา </t>
  </si>
  <si>
    <t>๑๔.๑ จัดโครงการ กิจกรรมที่ส่งเสริมให้ผู้เรียนบรรลุตามเป้าหมายวิสัยทัศน์ ปรัชญา และจุดเน้นของสถานศึกษา</t>
  </si>
  <si>
    <t xml:space="preserve">๑๓.๒ มีการแลกเปลี่ยนเรียนรู้ระหว่างบุคลากรภายในสถานศึกษา ระหว่างสถานศึกษากับครอบครัวชุมชน และองค์กรที่เกี่ยวข้อง </t>
  </si>
  <si>
    <t>๑๓.๑ มีการสร้างและพัฒนาแหล่งเรียนรู้ภายในสถานศึกษาและใช้ประโยชน์จากแหล่งเรียนรู้ ทั้งภายในและภายนอกสถานศึกษา เพื่อพัฒนาการ เรียนรู้ของผู้เรียนและบุคลากรของสถานศึกษารวมทั้งผู้ที่เกี่ยวข้อง</t>
  </si>
  <si>
    <t>๑๒.๔ ติดตาม ตรวจสอบ และประเมินคุณภาพภายในตามมาตรฐานการศึกษาของสถานศึกษา</t>
  </si>
  <si>
    <t>มาตรฐานที่ ๒ ผู้เรียนมีคุณธรรม จริยธรรม และค่านิยมที่พึงประสงค์</t>
  </si>
  <si>
    <t>๒.๑  มีคุณลักษณะที่พึงประสงค์ตามหลักสูตร</t>
  </si>
  <si>
    <t>๒.๒  เอื้ออาทรผู้อื่นและกตัญญูกตเวทีต่อผู้มีพระคุณ</t>
  </si>
  <si>
    <t>๒.๓  ยอมรับความคิดและวัฒนธรรมที่แตกต่าง</t>
  </si>
  <si>
    <t>๒.๔  ตระหนัก รู้คุณค่า ร่วมอนุรักษ์และพัฒนาสิ่งแวดล้อม</t>
  </si>
  <si>
    <t>มาตรฐานที่ ๘ ผู้บริหารปฏิบัติงานตามบทบาทหน้าที่อย่างมีประสิทธิภาพและเกิดประสิทธิผล</t>
  </si>
  <si>
    <t xml:space="preserve">มาตรฐานที่ ๑๐ สถานศึกษามีการจัดหลักสูตร กระบวนการเรียนรู้ และกิจกรรมพัฒนาคุณภาพผู้เรียนอย่างรอบด้าน  </t>
  </si>
  <si>
    <t>มาตรฐานที่ ๑๑ สถานศึกษามีการจัดสภาพแวดล้อมและการบริการที่ส่งเสริมให้ผู้เรียนพัฒนาเต็มศักยภาพ</t>
  </si>
  <si>
    <t>มาตรฐานที่ ๑๓ สถานศึกษามีการสร้าง ส่งเสริม สนับสนุน ให้สถานศึกษาเป็นสังคมแห่งการเรียนรู้</t>
  </si>
  <si>
    <t>ผลการประเมินคุณภาพรวมของสถานศึกษา</t>
  </si>
  <si>
    <t xml:space="preserve"> </t>
  </si>
  <si>
    <t>ระดับการศึกษาขั้นพี้นฐาน ร.ร. เชียงแสนวิทยาคม</t>
  </si>
</sst>
</file>

<file path=xl/styles.xml><?xml version="1.0" encoding="utf-8"?>
<styleSheet xmlns="http://schemas.openxmlformats.org/spreadsheetml/2006/main">
  <numFmts count="1">
    <numFmt numFmtId="187" formatCode="t0.0"/>
  </numFmts>
  <fonts count="10"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indexed="8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8"/>
      <color theme="1"/>
      <name val="TH SarabunPSK"/>
      <family val="2"/>
    </font>
    <font>
      <sz val="15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vertical="top" wrapText="1"/>
    </xf>
    <xf numFmtId="59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59" fontId="7" fillId="3" borderId="1" xfId="0" applyNumberFormat="1" applyFont="1" applyFill="1" applyBorder="1" applyAlignment="1">
      <alignment horizontal="center" vertical="center" wrapText="1"/>
    </xf>
    <xf numFmtId="60" fontId="7" fillId="3" borderId="1" xfId="0" applyNumberFormat="1" applyFont="1" applyFill="1" applyBorder="1" applyAlignment="1">
      <alignment horizontal="center" vertical="center" wrapText="1"/>
    </xf>
    <xf numFmtId="59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59" fontId="2" fillId="3" borderId="1" xfId="0" applyNumberFormat="1" applyFont="1" applyFill="1" applyBorder="1" applyAlignment="1">
      <alignment horizontal="center" vertical="center" wrapText="1"/>
    </xf>
    <xf numFmtId="60" fontId="2" fillId="3" borderId="1" xfId="0" applyNumberFormat="1" applyFont="1" applyFill="1" applyBorder="1" applyAlignment="1">
      <alignment horizontal="center" vertical="center" wrapText="1"/>
    </xf>
    <xf numFmtId="5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60" fontId="1" fillId="3" borderId="1" xfId="0" applyNumberFormat="1" applyFont="1" applyFill="1" applyBorder="1" applyAlignment="1">
      <alignment horizontal="center" vertical="center" wrapText="1"/>
    </xf>
    <xf numFmtId="59" fontId="3" fillId="3" borderId="1" xfId="0" applyNumberFormat="1" applyFont="1" applyFill="1" applyBorder="1" applyAlignment="1">
      <alignment horizontal="center" vertical="center"/>
    </xf>
    <xf numFmtId="59" fontId="1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5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60" fontId="5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59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187" fontId="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59" fontId="9" fillId="0" borderId="1" xfId="0" applyNumberFormat="1" applyFont="1" applyBorder="1" applyAlignment="1" applyProtection="1">
      <alignment horizontal="center" vertical="center" wrapText="1"/>
      <protection locked="0"/>
    </xf>
    <xf numFmtId="60" fontId="9" fillId="3" borderId="1" xfId="0" applyNumberFormat="1" applyFont="1" applyFill="1" applyBorder="1" applyAlignment="1">
      <alignment horizontal="center" vertical="center" wrapText="1"/>
    </xf>
    <xf numFmtId="59" fontId="9" fillId="3" borderId="1" xfId="0" applyNumberFormat="1" applyFont="1" applyFill="1" applyBorder="1" applyAlignment="1">
      <alignment horizontal="center" vertical="center" wrapText="1"/>
    </xf>
    <xf numFmtId="5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59" fontId="3" fillId="6" borderId="1" xfId="0" applyNumberFormat="1" applyFont="1" applyFill="1" applyBorder="1" applyAlignment="1" applyProtection="1">
      <alignment horizontal="center" vertical="center"/>
      <protection locked="0"/>
    </xf>
    <xf numFmtId="59" fontId="7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5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2" fillId="7" borderId="1" xfId="0" applyFont="1" applyFill="1" applyBorder="1" applyAlignment="1">
      <alignment vertical="top" wrapText="1"/>
    </xf>
  </cellXfs>
  <cellStyles count="1">
    <cellStyle name="ปกติ" xfId="0" builtinId="0"/>
  </cellStyles>
  <dxfs count="168"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 tint="-0.24994659260841701"/>
      </font>
    </dxf>
    <dxf>
      <font>
        <color rgb="FF0070C0"/>
      </font>
    </dxf>
    <dxf>
      <font>
        <color rgb="FF00B050"/>
      </font>
    </dxf>
  </dxfs>
  <tableStyles count="0" defaultTableStyle="TableStyleMedium9" defaultPivotStyle="PivotStyleLight16"/>
  <colors>
    <mruColors>
      <color rgb="FFCCFFCC"/>
      <color rgb="FFFFFFCC"/>
      <color rgb="FFBCB800"/>
      <color rgb="FFF4EE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topLeftCell="A37" zoomScale="115" zoomScaleNormal="115" workbookViewId="0">
      <selection activeCell="A85" sqref="A85:H88"/>
    </sheetView>
  </sheetViews>
  <sheetFormatPr defaultRowHeight="22.9" customHeight="1"/>
  <cols>
    <col min="1" max="1" width="42.625" customWidth="1"/>
    <col min="2" max="3" width="6.875" customWidth="1"/>
    <col min="4" max="4" width="6.875" style="1" customWidth="1"/>
    <col min="5" max="5" width="7.5" style="4" customWidth="1"/>
    <col min="6" max="8" width="6.875" style="1" customWidth="1"/>
  </cols>
  <sheetData>
    <row r="2" spans="1:9" ht="22.9" customHeight="1">
      <c r="A2" s="39" t="s">
        <v>95</v>
      </c>
      <c r="B2" s="39"/>
      <c r="C2" s="39"/>
      <c r="D2" s="39"/>
      <c r="E2" s="39"/>
      <c r="F2" s="39"/>
      <c r="G2" s="39"/>
      <c r="H2" s="39"/>
    </row>
    <row r="3" spans="1:9" ht="97.15" customHeight="1">
      <c r="A3" s="16" t="s">
        <v>0</v>
      </c>
      <c r="B3" s="12" t="s">
        <v>1</v>
      </c>
      <c r="C3" s="12" t="s">
        <v>11</v>
      </c>
      <c r="D3" s="12" t="s">
        <v>10</v>
      </c>
      <c r="E3" s="11" t="s">
        <v>9</v>
      </c>
      <c r="F3" s="12" t="s">
        <v>8</v>
      </c>
      <c r="G3" s="12" t="s">
        <v>2</v>
      </c>
      <c r="H3" s="12" t="s">
        <v>7</v>
      </c>
    </row>
    <row r="4" spans="1:9" ht="22.9" customHeight="1">
      <c r="A4" s="40" t="s">
        <v>3</v>
      </c>
      <c r="B4" s="40"/>
      <c r="C4" s="40"/>
      <c r="D4" s="40"/>
      <c r="E4" s="9">
        <f>SUM(E5,E12,E17,E22,E27,E32)</f>
        <v>30</v>
      </c>
      <c r="F4" s="6">
        <f>SUM(F5,F12,F17,F22,F27,F32)</f>
        <v>0</v>
      </c>
      <c r="G4" s="7">
        <f>IF(F4&lt;14.995,1,IF(F4&lt;17.995,2,IF(F4&lt;22.495,3,IF(F4&lt;26.995,4,5))))</f>
        <v>1</v>
      </c>
      <c r="H4" s="8" t="str">
        <f t="shared" ref="H4" si="0">IF(G4=1,"ปรับปรุง",IF(G4=2,"พอใช้",IF(G4=3,"ดี",IF(G4=4,"ดีมาก","ดีเยี่ยม"))))</f>
        <v>ปรับปรุง</v>
      </c>
    </row>
    <row r="5" spans="1:9" ht="22.9" customHeight="1">
      <c r="A5" s="34" t="s">
        <v>18</v>
      </c>
      <c r="B5" s="35"/>
      <c r="C5" s="35"/>
      <c r="D5" s="35"/>
      <c r="E5" s="5">
        <f>SUM(E6:E11)</f>
        <v>5</v>
      </c>
      <c r="F5" s="6">
        <f>SUM(F6:F11)</f>
        <v>0</v>
      </c>
      <c r="G5" s="7">
        <f>IF(F5&lt;2.495,1,IF(F5&lt;2.995,2,IF(F5&lt;3.745,3,IF(F5&lt;4.495,4,5))))</f>
        <v>1</v>
      </c>
      <c r="H5" s="8" t="str">
        <f t="shared" ref="H5:H85" si="1">IF(G5=1,"ปรับปรุง",IF(G5=2,"พอใช้",IF(G5=3,"ดี",IF(G5=4,"ดีมาก","ดีเยี่ยม"))))</f>
        <v>ปรับปรุง</v>
      </c>
      <c r="I5" t="s">
        <v>94</v>
      </c>
    </row>
    <row r="6" spans="1:9" ht="22.9" customHeight="1">
      <c r="A6" s="2" t="s">
        <v>13</v>
      </c>
      <c r="B6" s="24"/>
      <c r="C6" s="24">
        <v>1167</v>
      </c>
      <c r="D6" s="13">
        <f>B6*100/C6</f>
        <v>0</v>
      </c>
      <c r="E6" s="13">
        <v>0.5</v>
      </c>
      <c r="F6" s="13">
        <f t="shared" ref="F6:F9" si="2">D6*E6/100</f>
        <v>0</v>
      </c>
      <c r="G6" s="14">
        <f>IF(F6&lt;0.245,1,IF(F6&lt;0.295,2,IF(F6&lt;0.375,3,IF(F6&lt;0.445,4,5))))</f>
        <v>1</v>
      </c>
      <c r="H6" s="8" t="str">
        <f t="shared" si="1"/>
        <v>ปรับปรุง</v>
      </c>
    </row>
    <row r="7" spans="1:9" ht="22.9" customHeight="1">
      <c r="A7" s="2" t="s">
        <v>14</v>
      </c>
      <c r="B7" s="24"/>
      <c r="C7" s="24">
        <v>1167</v>
      </c>
      <c r="D7" s="13">
        <f t="shared" ref="D7:D9" si="3">B7*100/C7</f>
        <v>0</v>
      </c>
      <c r="E7" s="13">
        <v>0.5</v>
      </c>
      <c r="F7" s="13">
        <f t="shared" si="2"/>
        <v>0</v>
      </c>
      <c r="G7" s="14">
        <f t="shared" ref="G7" si="4">IF(F7&lt;0.245,1,IF(F7&lt;0.295,2,IF(F7&lt;0.375,3,IF(F7&lt;0.445,4,5))))</f>
        <v>1</v>
      </c>
      <c r="H7" s="8" t="str">
        <f t="shared" ref="H7:H9" si="5">IF(G7=1,"ปรับปรุง",IF(G7=2,"พอใช้",IF(G7=3,"ดี",IF(G7=4,"ดีมาก","ดีเยี่ยม"))))</f>
        <v>ปรับปรุง</v>
      </c>
    </row>
    <row r="8" spans="1:9" ht="22.9" customHeight="1">
      <c r="A8" s="2" t="s">
        <v>15</v>
      </c>
      <c r="B8" s="24"/>
      <c r="C8" s="24">
        <v>1167</v>
      </c>
      <c r="D8" s="13">
        <f t="shared" si="3"/>
        <v>0</v>
      </c>
      <c r="E8" s="15">
        <v>1</v>
      </c>
      <c r="F8" s="13">
        <f t="shared" si="2"/>
        <v>0</v>
      </c>
      <c r="G8" s="14">
        <f>IF(F8&lt;0.495,1,IF(F8&lt;0.595,2,IF(F8&lt;0.745,3,IF(F8&lt;0.895,4,5))))</f>
        <v>1</v>
      </c>
      <c r="H8" s="8" t="str">
        <f t="shared" si="5"/>
        <v>ปรับปรุง</v>
      </c>
    </row>
    <row r="9" spans="1:9" ht="22.9" customHeight="1">
      <c r="A9" s="2" t="s">
        <v>16</v>
      </c>
      <c r="B9" s="24"/>
      <c r="C9" s="24">
        <v>1167</v>
      </c>
      <c r="D9" s="13">
        <f t="shared" si="3"/>
        <v>0</v>
      </c>
      <c r="E9" s="15">
        <v>1</v>
      </c>
      <c r="F9" s="13">
        <f t="shared" si="2"/>
        <v>0</v>
      </c>
      <c r="G9" s="14">
        <f t="shared" ref="G9:G11" si="6">IF(F9&lt;0.495,1,IF(F9&lt;0.595,2,IF(F9&lt;0.745,3,IF(F9&lt;0.895,4,5))))</f>
        <v>1</v>
      </c>
      <c r="H9" s="8" t="str">
        <f t="shared" si="5"/>
        <v>ปรับปรุง</v>
      </c>
    </row>
    <row r="10" spans="1:9" ht="22.9" customHeight="1">
      <c r="A10" s="27" t="s">
        <v>12</v>
      </c>
      <c r="B10" s="28"/>
      <c r="C10" s="24">
        <v>1167</v>
      </c>
      <c r="D10" s="29">
        <f t="shared" ref="D10:D11" si="7">B10*100/C10</f>
        <v>0</v>
      </c>
      <c r="E10" s="30">
        <v>1</v>
      </c>
      <c r="F10" s="29">
        <f t="shared" ref="F10:F11" si="8">D10*E10/100</f>
        <v>0</v>
      </c>
      <c r="G10" s="14">
        <f t="shared" si="6"/>
        <v>1</v>
      </c>
      <c r="H10" s="25" t="str">
        <f t="shared" si="1"/>
        <v>ปรับปรุง</v>
      </c>
    </row>
    <row r="11" spans="1:9" ht="22.9" customHeight="1">
      <c r="A11" s="2" t="s">
        <v>17</v>
      </c>
      <c r="B11" s="24"/>
      <c r="C11" s="24">
        <v>1167</v>
      </c>
      <c r="D11" s="13">
        <f t="shared" si="7"/>
        <v>0</v>
      </c>
      <c r="E11" s="15">
        <v>1</v>
      </c>
      <c r="F11" s="13">
        <f t="shared" si="8"/>
        <v>0</v>
      </c>
      <c r="G11" s="14">
        <f t="shared" si="6"/>
        <v>1</v>
      </c>
      <c r="H11" s="8" t="str">
        <f t="shared" si="1"/>
        <v>ปรับปรุง</v>
      </c>
    </row>
    <row r="12" spans="1:9" ht="22.9" customHeight="1">
      <c r="A12" s="40" t="s">
        <v>84</v>
      </c>
      <c r="B12" s="40"/>
      <c r="C12" s="40"/>
      <c r="D12" s="40"/>
      <c r="E12" s="5">
        <f>SUM(E13:E16)</f>
        <v>5</v>
      </c>
      <c r="F12" s="6">
        <f>SUM(F13:F16)</f>
        <v>0</v>
      </c>
      <c r="G12" s="7">
        <f>IF(F12&lt;2.495,1,IF(F12&lt;2.995,2,IF(F12&lt;3.745,3,IF(F12&lt;4.495,4,5))))</f>
        <v>1</v>
      </c>
      <c r="H12" s="8" t="str">
        <f t="shared" si="1"/>
        <v>ปรับปรุง</v>
      </c>
    </row>
    <row r="13" spans="1:9" ht="22.9" customHeight="1">
      <c r="A13" s="2" t="s">
        <v>85</v>
      </c>
      <c r="B13" s="24"/>
      <c r="C13" s="24">
        <v>1167</v>
      </c>
      <c r="D13" s="13">
        <f t="shared" ref="D13:D16" si="9">B13*100/C13</f>
        <v>0</v>
      </c>
      <c r="E13" s="15">
        <v>2</v>
      </c>
      <c r="F13" s="13">
        <f t="shared" ref="F13" si="10">D13*E13/100</f>
        <v>0</v>
      </c>
      <c r="G13" s="14">
        <f>IF(F13&lt;0.995,1,IF(F13&lt;1.195,2,IF(F13&lt;1.495,3,IF(F13&lt;1.795,4,5))))</f>
        <v>1</v>
      </c>
      <c r="H13" s="8" t="str">
        <f t="shared" si="1"/>
        <v>ปรับปรุง</v>
      </c>
    </row>
    <row r="14" spans="1:9" ht="22.9" customHeight="1">
      <c r="A14" s="2" t="s">
        <v>86</v>
      </c>
      <c r="B14" s="24"/>
      <c r="C14" s="24">
        <v>1167</v>
      </c>
      <c r="D14" s="13">
        <f t="shared" si="9"/>
        <v>0</v>
      </c>
      <c r="E14" s="15">
        <v>1</v>
      </c>
      <c r="F14" s="13">
        <f t="shared" ref="F14:F15" si="11">D14*E14/100</f>
        <v>0</v>
      </c>
      <c r="G14" s="14">
        <f t="shared" ref="G14:G16" si="12">IF(F14&lt;0.495,1,IF(F14&lt;0.595,2,IF(F14&lt;0.745,3,IF(F14&lt;0.895,4,5))))</f>
        <v>1</v>
      </c>
      <c r="H14" s="8" t="str">
        <f t="shared" si="1"/>
        <v>ปรับปรุง</v>
      </c>
    </row>
    <row r="15" spans="1:9" ht="22.9" customHeight="1">
      <c r="A15" s="2" t="s">
        <v>87</v>
      </c>
      <c r="B15" s="24"/>
      <c r="C15" s="24">
        <v>1167</v>
      </c>
      <c r="D15" s="13">
        <f t="shared" si="9"/>
        <v>0</v>
      </c>
      <c r="E15" s="15">
        <v>1</v>
      </c>
      <c r="F15" s="13">
        <f t="shared" si="11"/>
        <v>0</v>
      </c>
      <c r="G15" s="14">
        <f t="shared" si="12"/>
        <v>1</v>
      </c>
      <c r="H15" s="8" t="str">
        <f t="shared" si="1"/>
        <v>ปรับปรุง</v>
      </c>
      <c r="I15" t="s">
        <v>94</v>
      </c>
    </row>
    <row r="16" spans="1:9" ht="22.9" customHeight="1">
      <c r="A16" s="2" t="s">
        <v>88</v>
      </c>
      <c r="B16" s="24"/>
      <c r="C16" s="24">
        <v>1167</v>
      </c>
      <c r="D16" s="13">
        <f t="shared" si="9"/>
        <v>0</v>
      </c>
      <c r="E16" s="15">
        <v>1</v>
      </c>
      <c r="F16" s="13">
        <f t="shared" ref="F16" si="13">D16*E16/100</f>
        <v>0</v>
      </c>
      <c r="G16" s="14">
        <f t="shared" si="12"/>
        <v>1</v>
      </c>
      <c r="H16" s="8" t="str">
        <f t="shared" si="1"/>
        <v>ปรับปรุง</v>
      </c>
    </row>
    <row r="17" spans="1:9" ht="22.9" customHeight="1">
      <c r="A17" s="40" t="s">
        <v>19</v>
      </c>
      <c r="B17" s="40"/>
      <c r="C17" s="40"/>
      <c r="D17" s="40"/>
      <c r="E17" s="5">
        <f>SUM(E18:E21)</f>
        <v>5</v>
      </c>
      <c r="F17" s="6">
        <f>SUM(F18:F21)</f>
        <v>0</v>
      </c>
      <c r="G17" s="7">
        <f>IF(F17&lt;2.495,1,IF(F17&lt;2.995,2,IF(F17&lt;3.745,3,IF(F17&lt;4.495,4,5))))</f>
        <v>1</v>
      </c>
      <c r="H17" s="8" t="str">
        <f t="shared" si="1"/>
        <v>ปรับปรุง</v>
      </c>
    </row>
    <row r="18" spans="1:9" ht="22.9" customHeight="1">
      <c r="A18" s="2" t="s">
        <v>23</v>
      </c>
      <c r="B18" s="24"/>
      <c r="C18" s="24">
        <v>1167</v>
      </c>
      <c r="D18" s="13">
        <f t="shared" ref="D18:D21" si="14">B18*100/C18</f>
        <v>0</v>
      </c>
      <c r="E18" s="15">
        <v>2</v>
      </c>
      <c r="F18" s="13">
        <f t="shared" ref="F18:F21" si="15">D18*E18/100</f>
        <v>0</v>
      </c>
      <c r="G18" s="14">
        <f>IF(F18&lt;0.995,1,IF(F18&lt;1.195,2,IF(F18&lt;1.495,3,IF(F18&lt;1.795,4,5))))</f>
        <v>1</v>
      </c>
      <c r="H18" s="8" t="str">
        <f t="shared" si="1"/>
        <v>ปรับปรุง</v>
      </c>
    </row>
    <row r="19" spans="1:9" ht="22.9" customHeight="1">
      <c r="A19" s="2" t="s">
        <v>21</v>
      </c>
      <c r="B19" s="24"/>
      <c r="C19" s="24">
        <v>1167</v>
      </c>
      <c r="D19" s="13">
        <f t="shared" si="14"/>
        <v>0</v>
      </c>
      <c r="E19" s="15">
        <v>1</v>
      </c>
      <c r="F19" s="13">
        <f t="shared" si="15"/>
        <v>0</v>
      </c>
      <c r="G19" s="14">
        <f t="shared" ref="G19:G21" si="16">IF(F19&lt;0.495,1,IF(F19&lt;0.595,2,IF(F19&lt;0.745,3,IF(F19&lt;0.895,4,5))))</f>
        <v>1</v>
      </c>
      <c r="H19" s="8" t="str">
        <f t="shared" si="1"/>
        <v>ปรับปรุง</v>
      </c>
    </row>
    <row r="20" spans="1:9" ht="22.9" customHeight="1">
      <c r="A20" s="2" t="s">
        <v>22</v>
      </c>
      <c r="B20" s="24"/>
      <c r="C20" s="24">
        <v>1167</v>
      </c>
      <c r="D20" s="13">
        <f t="shared" si="14"/>
        <v>0</v>
      </c>
      <c r="E20" s="15">
        <v>1</v>
      </c>
      <c r="F20" s="13">
        <f t="shared" si="15"/>
        <v>0</v>
      </c>
      <c r="G20" s="14">
        <f t="shared" si="16"/>
        <v>1</v>
      </c>
      <c r="H20" s="8" t="str">
        <f t="shared" si="1"/>
        <v>ปรับปรุง</v>
      </c>
    </row>
    <row r="21" spans="1:9" ht="22.9" customHeight="1">
      <c r="A21" s="2" t="s">
        <v>20</v>
      </c>
      <c r="B21" s="24"/>
      <c r="C21" s="24">
        <v>1167</v>
      </c>
      <c r="D21" s="13">
        <f t="shared" si="14"/>
        <v>0</v>
      </c>
      <c r="E21" s="15">
        <v>1</v>
      </c>
      <c r="F21" s="13">
        <f t="shared" si="15"/>
        <v>0</v>
      </c>
      <c r="G21" s="14">
        <f t="shared" si="16"/>
        <v>1</v>
      </c>
      <c r="H21" s="8" t="str">
        <f t="shared" si="1"/>
        <v>ปรับปรุง</v>
      </c>
    </row>
    <row r="22" spans="1:9" ht="22.9" customHeight="1">
      <c r="A22" s="40" t="s">
        <v>24</v>
      </c>
      <c r="B22" s="40"/>
      <c r="C22" s="40"/>
      <c r="D22" s="40"/>
      <c r="E22" s="5">
        <f>SUM(E23:E26)</f>
        <v>5</v>
      </c>
      <c r="F22" s="6">
        <f>SUM(F23:F26)</f>
        <v>0</v>
      </c>
      <c r="G22" s="7">
        <f>IF(F22&lt;2.495,1,IF(F22&lt;2.995,2,IF(F22&lt;3.745,3,IF(F22&lt;4.495,4,5))))</f>
        <v>1</v>
      </c>
      <c r="H22" s="8" t="str">
        <f t="shared" si="1"/>
        <v>ปรับปรุง</v>
      </c>
    </row>
    <row r="23" spans="1:9" ht="22.9" customHeight="1">
      <c r="A23" s="2" t="s">
        <v>38</v>
      </c>
      <c r="B23" s="24"/>
      <c r="C23" s="24">
        <v>1167</v>
      </c>
      <c r="D23" s="13">
        <f t="shared" ref="D23:D26" si="17">B23*100/C23</f>
        <v>0</v>
      </c>
      <c r="E23" s="15">
        <v>2</v>
      </c>
      <c r="F23" s="13">
        <f t="shared" ref="F23:F26" si="18">D23*E23/100</f>
        <v>0</v>
      </c>
      <c r="G23" s="14">
        <f>IF(F23&lt;0.995,1,IF(F23&lt;1.195,2,IF(F23&lt;1.495,3,IF(F23&lt;1.795,4,5))))</f>
        <v>1</v>
      </c>
      <c r="H23" s="8" t="str">
        <f t="shared" si="1"/>
        <v>ปรับปรุง</v>
      </c>
      <c r="I23" t="s">
        <v>94</v>
      </c>
    </row>
    <row r="24" spans="1:9" ht="22.9" customHeight="1">
      <c r="A24" s="2" t="s">
        <v>39</v>
      </c>
      <c r="B24" s="24"/>
      <c r="C24" s="24">
        <v>1167</v>
      </c>
      <c r="D24" s="13">
        <f t="shared" si="17"/>
        <v>0</v>
      </c>
      <c r="E24" s="15">
        <v>1</v>
      </c>
      <c r="F24" s="13">
        <f t="shared" si="18"/>
        <v>0</v>
      </c>
      <c r="G24" s="14">
        <f t="shared" ref="G24:G26" si="19">IF(F24&lt;0.495,1,IF(F24&lt;0.595,2,IF(F24&lt;0.745,3,IF(F24&lt;0.895,4,5))))</f>
        <v>1</v>
      </c>
      <c r="H24" s="8" t="str">
        <f t="shared" si="1"/>
        <v>ปรับปรุง</v>
      </c>
    </row>
    <row r="25" spans="1:9" ht="22.9" customHeight="1">
      <c r="A25" s="2" t="s">
        <v>40</v>
      </c>
      <c r="B25" s="24"/>
      <c r="C25" s="24">
        <v>1167</v>
      </c>
      <c r="D25" s="13">
        <f t="shared" si="17"/>
        <v>0</v>
      </c>
      <c r="E25" s="15">
        <v>1</v>
      </c>
      <c r="F25" s="13">
        <f t="shared" si="18"/>
        <v>0</v>
      </c>
      <c r="G25" s="14">
        <f t="shared" si="19"/>
        <v>1</v>
      </c>
      <c r="H25" s="8" t="str">
        <f t="shared" si="1"/>
        <v>ปรับปรุง</v>
      </c>
    </row>
    <row r="26" spans="1:9" ht="22.9" customHeight="1">
      <c r="A26" s="2" t="s">
        <v>41</v>
      </c>
      <c r="B26" s="24"/>
      <c r="C26" s="24">
        <v>1167</v>
      </c>
      <c r="D26" s="13">
        <f t="shared" si="17"/>
        <v>0</v>
      </c>
      <c r="E26" s="15">
        <v>1</v>
      </c>
      <c r="F26" s="13">
        <f t="shared" si="18"/>
        <v>0</v>
      </c>
      <c r="G26" s="14">
        <f t="shared" si="19"/>
        <v>1</v>
      </c>
      <c r="H26" s="8" t="str">
        <f t="shared" si="1"/>
        <v>ปรับปรุง</v>
      </c>
    </row>
    <row r="27" spans="1:9" ht="22.9" customHeight="1">
      <c r="A27" s="40" t="s">
        <v>25</v>
      </c>
      <c r="B27" s="40"/>
      <c r="C27" s="40"/>
      <c r="D27" s="40"/>
      <c r="E27" s="5">
        <f>SUM(E28:E31)</f>
        <v>5</v>
      </c>
      <c r="F27" s="6">
        <f>SUM(F28:F31)</f>
        <v>0</v>
      </c>
      <c r="G27" s="7">
        <f>IF(F27&lt;2.495,1,IF(F27&lt;2.995,2,IF(F27&lt;3.745,3,IF(F27&lt;4.495,4,5))))</f>
        <v>1</v>
      </c>
      <c r="H27" s="8" t="str">
        <f t="shared" si="1"/>
        <v>ปรับปรุง</v>
      </c>
    </row>
    <row r="28" spans="1:9" ht="22.9" customHeight="1">
      <c r="A28" s="2" t="s">
        <v>42</v>
      </c>
      <c r="B28" s="31"/>
      <c r="C28" s="31"/>
      <c r="D28" s="13"/>
      <c r="E28" s="15">
        <v>1</v>
      </c>
      <c r="F28" s="13">
        <f>D28*E28/5</f>
        <v>0</v>
      </c>
      <c r="G28" s="14"/>
      <c r="H28" s="8" t="str">
        <f t="shared" ref="H28:H37" si="20">IF(G28=1,"ปรับปรุง",IF(G28=2,"พอใช้",IF(G28=3,"ดี",IF(G28=4,"ดีมาก","ดีเยี่ยม"))))</f>
        <v>ดีเยี่ยม</v>
      </c>
    </row>
    <row r="29" spans="1:9" ht="22.9" customHeight="1">
      <c r="A29" s="2" t="s">
        <v>43</v>
      </c>
      <c r="B29" s="31"/>
      <c r="C29" s="31"/>
      <c r="D29" s="13"/>
      <c r="E29" s="15">
        <v>1</v>
      </c>
      <c r="F29" s="13">
        <f t="shared" ref="F29:F31" si="21">D29*E29/5</f>
        <v>0</v>
      </c>
      <c r="G29" s="14"/>
      <c r="H29" s="8" t="str">
        <f t="shared" si="20"/>
        <v>ดีเยี่ยม</v>
      </c>
    </row>
    <row r="30" spans="1:9" ht="22.9" customHeight="1">
      <c r="A30" s="2" t="s">
        <v>44</v>
      </c>
      <c r="B30" s="31"/>
      <c r="C30" s="31"/>
      <c r="D30" s="13"/>
      <c r="E30" s="15">
        <v>2</v>
      </c>
      <c r="F30" s="13">
        <f t="shared" si="21"/>
        <v>0</v>
      </c>
      <c r="G30" s="14"/>
      <c r="H30" s="8" t="str">
        <f t="shared" si="20"/>
        <v>ดีเยี่ยม</v>
      </c>
    </row>
    <row r="31" spans="1:9" ht="22.9" customHeight="1">
      <c r="A31" s="2" t="s">
        <v>26</v>
      </c>
      <c r="B31" s="31"/>
      <c r="C31" s="31"/>
      <c r="D31" s="13"/>
      <c r="E31" s="15">
        <v>1</v>
      </c>
      <c r="F31" s="13">
        <f t="shared" si="21"/>
        <v>0</v>
      </c>
      <c r="G31" s="14"/>
      <c r="H31" s="8" t="str">
        <f t="shared" si="20"/>
        <v>ดีเยี่ยม</v>
      </c>
    </row>
    <row r="32" spans="1:9" ht="22.9" customHeight="1">
      <c r="A32" s="40" t="s">
        <v>27</v>
      </c>
      <c r="B32" s="40"/>
      <c r="C32" s="40"/>
      <c r="D32" s="40"/>
      <c r="E32" s="5">
        <f>SUM(E33:E36)</f>
        <v>5</v>
      </c>
      <c r="F32" s="6">
        <f>SUM(F33:F36)</f>
        <v>0</v>
      </c>
      <c r="G32" s="7">
        <f>IF(F32&lt;2.495,1,IF(F32&lt;2.995,2,IF(F32&lt;3.745,3,IF(F32&lt;4.495,4,5))))</f>
        <v>1</v>
      </c>
      <c r="H32" s="8" t="str">
        <f t="shared" si="20"/>
        <v>ปรับปรุง</v>
      </c>
      <c r="I32" t="s">
        <v>94</v>
      </c>
    </row>
    <row r="33" spans="1:9" ht="22.9" customHeight="1">
      <c r="A33" s="2" t="s">
        <v>28</v>
      </c>
      <c r="B33" s="24"/>
      <c r="C33" s="24">
        <v>1167</v>
      </c>
      <c r="D33" s="13">
        <f t="shared" ref="D33:D36" si="22">B33*100/C33</f>
        <v>0</v>
      </c>
      <c r="E33" s="15">
        <v>2</v>
      </c>
      <c r="F33" s="13">
        <f t="shared" ref="F33:F36" si="23">D33*E33/100</f>
        <v>0</v>
      </c>
      <c r="G33" s="14">
        <f>IF(F33&lt;0.995,1,IF(F33&lt;1.195,2,IF(F33&lt;1.495,3,IF(F33&lt;1.795,4,5))))</f>
        <v>1</v>
      </c>
      <c r="H33" s="8" t="str">
        <f t="shared" si="20"/>
        <v>ปรับปรุง</v>
      </c>
    </row>
    <row r="34" spans="1:9" ht="22.9" customHeight="1">
      <c r="A34" s="2" t="s">
        <v>45</v>
      </c>
      <c r="B34" s="24"/>
      <c r="C34" s="24">
        <v>1167</v>
      </c>
      <c r="D34" s="13">
        <f t="shared" si="22"/>
        <v>0</v>
      </c>
      <c r="E34" s="15">
        <v>1</v>
      </c>
      <c r="F34" s="13">
        <f t="shared" si="23"/>
        <v>0</v>
      </c>
      <c r="G34" s="14">
        <f t="shared" ref="G34:G36" si="24">IF(F34&lt;0.495,1,IF(F34&lt;0.595,2,IF(F34&lt;0.745,3,IF(F34&lt;0.895,4,5))))</f>
        <v>1</v>
      </c>
      <c r="H34" s="8" t="str">
        <f t="shared" si="20"/>
        <v>ปรับปรุง</v>
      </c>
    </row>
    <row r="35" spans="1:9" ht="22.9" customHeight="1">
      <c r="A35" s="2" t="s">
        <v>29</v>
      </c>
      <c r="B35" s="24"/>
      <c r="C35" s="24">
        <v>1167</v>
      </c>
      <c r="D35" s="13">
        <f t="shared" si="22"/>
        <v>0</v>
      </c>
      <c r="E35" s="15">
        <v>1</v>
      </c>
      <c r="F35" s="13">
        <f t="shared" si="23"/>
        <v>0</v>
      </c>
      <c r="G35" s="14">
        <f t="shared" si="24"/>
        <v>1</v>
      </c>
      <c r="H35" s="8" t="str">
        <f t="shared" si="20"/>
        <v>ปรับปรุง</v>
      </c>
    </row>
    <row r="36" spans="1:9" ht="22.9" customHeight="1">
      <c r="A36" s="2" t="s">
        <v>46</v>
      </c>
      <c r="B36" s="24"/>
      <c r="C36" s="24">
        <v>1167</v>
      </c>
      <c r="D36" s="13">
        <f t="shared" si="22"/>
        <v>0</v>
      </c>
      <c r="E36" s="15">
        <v>1</v>
      </c>
      <c r="F36" s="13">
        <f t="shared" si="23"/>
        <v>0</v>
      </c>
      <c r="G36" s="14">
        <f t="shared" si="24"/>
        <v>1</v>
      </c>
      <c r="H36" s="8" t="str">
        <f t="shared" si="20"/>
        <v>ปรับปรุง</v>
      </c>
    </row>
    <row r="37" spans="1:9" ht="22.9" customHeight="1">
      <c r="A37" s="34" t="s">
        <v>4</v>
      </c>
      <c r="B37" s="34"/>
      <c r="C37" s="34"/>
      <c r="D37" s="34"/>
      <c r="E37" s="9">
        <f>SUM(E70,E66,E59,E55,E48,E38)</f>
        <v>50</v>
      </c>
      <c r="F37" s="6">
        <f>SUM(F70,F66,F59,F55,F48,F38)</f>
        <v>0</v>
      </c>
      <c r="G37" s="9">
        <f>IF(F37&lt;24.995,1,IF(F37&lt;29.995,2,IF(F37&lt;37.495,3,IF(F37&lt;44.995,4,5))))</f>
        <v>1</v>
      </c>
      <c r="H37" s="9" t="str">
        <f t="shared" si="20"/>
        <v>ปรับปรุง</v>
      </c>
    </row>
    <row r="38" spans="1:9" ht="22.9" customHeight="1">
      <c r="A38" s="34" t="s">
        <v>30</v>
      </c>
      <c r="B38" s="34"/>
      <c r="C38" s="34"/>
      <c r="D38" s="34"/>
      <c r="E38" s="5">
        <f>SUM(E39:E47)</f>
        <v>10</v>
      </c>
      <c r="F38" s="6">
        <f>SUM(F39:F47)</f>
        <v>0</v>
      </c>
      <c r="G38" s="5">
        <f>IF(F38&lt;4.995,1,IF(F38&lt;5.995,2,IF(F38&lt;7.495,3,IF(F38&lt;8.995,4,5))))</f>
        <v>1</v>
      </c>
      <c r="H38" s="5" t="str">
        <f t="shared" si="1"/>
        <v>ปรับปรุง</v>
      </c>
    </row>
    <row r="39" spans="1:9" ht="22.9" customHeight="1">
      <c r="A39" s="2" t="s">
        <v>47</v>
      </c>
      <c r="B39" s="24"/>
      <c r="C39" s="24">
        <v>60</v>
      </c>
      <c r="D39" s="13">
        <f t="shared" ref="D39:D47" si="25">B39*100/C39</f>
        <v>0</v>
      </c>
      <c r="E39" s="15">
        <v>1</v>
      </c>
      <c r="F39" s="13">
        <f t="shared" ref="F39:F47" si="26">D39*E39/100</f>
        <v>0</v>
      </c>
      <c r="G39" s="14">
        <f t="shared" ref="G39:G47" si="27">IF(F39&lt;0.495,1,IF(F39&lt;0.595,2,IF(F39&lt;0.745,3,IF(F39&lt;0.895,4,5))))</f>
        <v>1</v>
      </c>
      <c r="H39" s="8" t="str">
        <f t="shared" si="1"/>
        <v>ปรับปรุง</v>
      </c>
    </row>
    <row r="40" spans="1:9" ht="22.9" customHeight="1">
      <c r="A40" s="2" t="s">
        <v>48</v>
      </c>
      <c r="B40" s="24"/>
      <c r="C40" s="24">
        <v>60</v>
      </c>
      <c r="D40" s="13">
        <f t="shared" si="25"/>
        <v>0</v>
      </c>
      <c r="E40" s="15">
        <v>1</v>
      </c>
      <c r="F40" s="13">
        <f t="shared" si="26"/>
        <v>0</v>
      </c>
      <c r="G40" s="14">
        <f t="shared" si="27"/>
        <v>1</v>
      </c>
      <c r="H40" s="8" t="str">
        <f t="shared" si="1"/>
        <v>ปรับปรุง</v>
      </c>
    </row>
    <row r="41" spans="1:9" ht="22.9" customHeight="1">
      <c r="A41" s="2" t="s">
        <v>49</v>
      </c>
      <c r="B41" s="24"/>
      <c r="C41" s="24">
        <v>60</v>
      </c>
      <c r="D41" s="13">
        <f t="shared" si="25"/>
        <v>0</v>
      </c>
      <c r="E41" s="15">
        <v>2</v>
      </c>
      <c r="F41" s="13">
        <f t="shared" si="26"/>
        <v>0</v>
      </c>
      <c r="G41" s="14">
        <f>IF(F41&lt;0.995,1,IF(F41&lt;1.195,2,IF(F41&lt;1.495,3,IF(F41&lt;1.795,4,5))))</f>
        <v>1</v>
      </c>
      <c r="H41" s="8" t="str">
        <f t="shared" si="1"/>
        <v>ปรับปรุง</v>
      </c>
      <c r="I41" t="s">
        <v>94</v>
      </c>
    </row>
    <row r="42" spans="1:9" ht="22.9" customHeight="1">
      <c r="A42" s="2" t="s">
        <v>50</v>
      </c>
      <c r="B42" s="24"/>
      <c r="C42" s="24">
        <v>60</v>
      </c>
      <c r="D42" s="13">
        <f t="shared" si="25"/>
        <v>0</v>
      </c>
      <c r="E42" s="15">
        <v>1</v>
      </c>
      <c r="F42" s="13">
        <f t="shared" si="26"/>
        <v>0</v>
      </c>
      <c r="G42" s="14">
        <f t="shared" si="27"/>
        <v>1</v>
      </c>
      <c r="H42" s="8" t="str">
        <f t="shared" si="1"/>
        <v>ปรับปรุง</v>
      </c>
    </row>
    <row r="43" spans="1:9" ht="22.9" customHeight="1">
      <c r="A43" s="2" t="s">
        <v>51</v>
      </c>
      <c r="B43" s="24"/>
      <c r="C43" s="24">
        <v>60</v>
      </c>
      <c r="D43" s="13">
        <f t="shared" si="25"/>
        <v>0</v>
      </c>
      <c r="E43" s="15">
        <v>1</v>
      </c>
      <c r="F43" s="13">
        <f t="shared" si="26"/>
        <v>0</v>
      </c>
      <c r="G43" s="14">
        <f t="shared" si="27"/>
        <v>1</v>
      </c>
      <c r="H43" s="8" t="str">
        <f t="shared" si="1"/>
        <v>ปรับปรุง</v>
      </c>
    </row>
    <row r="44" spans="1:9" ht="22.9" customHeight="1">
      <c r="A44" s="2" t="s">
        <v>52</v>
      </c>
      <c r="B44" s="24"/>
      <c r="C44" s="24">
        <v>60</v>
      </c>
      <c r="D44" s="13">
        <f t="shared" si="25"/>
        <v>0</v>
      </c>
      <c r="E44" s="15">
        <v>1</v>
      </c>
      <c r="F44" s="13">
        <f t="shared" si="26"/>
        <v>0</v>
      </c>
      <c r="G44" s="14">
        <f t="shared" si="27"/>
        <v>1</v>
      </c>
      <c r="H44" s="8" t="str">
        <f t="shared" si="1"/>
        <v>ปรับปรุง</v>
      </c>
    </row>
    <row r="45" spans="1:9" ht="22.9" customHeight="1">
      <c r="A45" s="2" t="s">
        <v>53</v>
      </c>
      <c r="B45" s="24"/>
      <c r="C45" s="24">
        <v>60</v>
      </c>
      <c r="D45" s="13">
        <f t="shared" si="25"/>
        <v>0</v>
      </c>
      <c r="E45" s="15">
        <v>1</v>
      </c>
      <c r="F45" s="13">
        <f t="shared" si="26"/>
        <v>0</v>
      </c>
      <c r="G45" s="14">
        <f t="shared" si="27"/>
        <v>1</v>
      </c>
      <c r="H45" s="8" t="str">
        <f t="shared" si="1"/>
        <v>ปรับปรุง</v>
      </c>
    </row>
    <row r="46" spans="1:9" ht="22.9" customHeight="1">
      <c r="A46" s="2" t="s">
        <v>54</v>
      </c>
      <c r="B46" s="24"/>
      <c r="C46" s="24">
        <v>60</v>
      </c>
      <c r="D46" s="13">
        <f t="shared" si="25"/>
        <v>0</v>
      </c>
      <c r="E46" s="15">
        <v>1</v>
      </c>
      <c r="F46" s="13">
        <f t="shared" si="26"/>
        <v>0</v>
      </c>
      <c r="G46" s="14">
        <f t="shared" si="27"/>
        <v>1</v>
      </c>
      <c r="H46" s="8" t="str">
        <f t="shared" si="1"/>
        <v>ปรับปรุง</v>
      </c>
    </row>
    <row r="47" spans="1:9" ht="22.9" customHeight="1">
      <c r="A47" s="2" t="s">
        <v>55</v>
      </c>
      <c r="B47" s="24"/>
      <c r="C47" s="24">
        <v>60</v>
      </c>
      <c r="D47" s="13">
        <f t="shared" si="25"/>
        <v>0</v>
      </c>
      <c r="E47" s="15">
        <v>1</v>
      </c>
      <c r="F47" s="13">
        <f t="shared" si="26"/>
        <v>0</v>
      </c>
      <c r="G47" s="14">
        <f t="shared" si="27"/>
        <v>1</v>
      </c>
      <c r="H47" s="8" t="str">
        <f t="shared" si="1"/>
        <v>ปรับปรุง</v>
      </c>
    </row>
    <row r="48" spans="1:9" ht="22.9" customHeight="1">
      <c r="A48" s="34" t="s">
        <v>89</v>
      </c>
      <c r="B48" s="36"/>
      <c r="C48" s="36"/>
      <c r="D48" s="36"/>
      <c r="E48" s="5">
        <f>SUM(E49:E54)</f>
        <v>10</v>
      </c>
      <c r="F48" s="6">
        <f>SUM(F49:F54)</f>
        <v>0</v>
      </c>
      <c r="G48" s="5">
        <f>IF(F48&lt;4.995,1,IF(F48&lt;5.995,2,IF(F48&lt;7.495,3,IF(F48&lt;8.995,4,5))))</f>
        <v>1</v>
      </c>
      <c r="H48" s="5" t="str">
        <f t="shared" ref="H48" si="28">IF(G48=1,"ปรับปรุง",IF(G48=2,"พอใช้",IF(G48=3,"ดี",IF(G48=4,"ดีมาก","ดีเยี่ยม"))))</f>
        <v>ปรับปรุง</v>
      </c>
    </row>
    <row r="49" spans="1:9" ht="22.9" customHeight="1">
      <c r="A49" s="2" t="s">
        <v>56</v>
      </c>
      <c r="B49" s="17"/>
      <c r="C49" s="17"/>
      <c r="D49" s="13"/>
      <c r="E49" s="15">
        <v>1</v>
      </c>
      <c r="F49" s="13">
        <f>G49*E49/5</f>
        <v>0</v>
      </c>
      <c r="G49" s="32"/>
      <c r="H49" s="8" t="str">
        <f t="shared" si="1"/>
        <v>ดีเยี่ยม</v>
      </c>
    </row>
    <row r="50" spans="1:9" ht="22.9" customHeight="1">
      <c r="A50" s="2" t="s">
        <v>57</v>
      </c>
      <c r="B50" s="17"/>
      <c r="C50" s="17"/>
      <c r="D50" s="13"/>
      <c r="E50" s="15">
        <v>2</v>
      </c>
      <c r="F50" s="13">
        <f t="shared" ref="F50:F65" si="29">G50*E50/5</f>
        <v>0</v>
      </c>
      <c r="G50" s="32"/>
      <c r="H50" s="8" t="str">
        <f t="shared" si="1"/>
        <v>ดีเยี่ยม</v>
      </c>
    </row>
    <row r="51" spans="1:9" ht="22.9" customHeight="1">
      <c r="A51" s="2" t="s">
        <v>58</v>
      </c>
      <c r="B51" s="17"/>
      <c r="C51" s="17"/>
      <c r="D51" s="13"/>
      <c r="E51" s="15">
        <v>2</v>
      </c>
      <c r="F51" s="13">
        <f t="shared" si="29"/>
        <v>0</v>
      </c>
      <c r="G51" s="32"/>
      <c r="H51" s="8" t="str">
        <f t="shared" si="1"/>
        <v>ดีเยี่ยม</v>
      </c>
    </row>
    <row r="52" spans="1:9" ht="22.9" customHeight="1">
      <c r="A52" s="2" t="s">
        <v>59</v>
      </c>
      <c r="B52" s="17"/>
      <c r="C52" s="17"/>
      <c r="D52" s="13"/>
      <c r="E52" s="15">
        <v>2</v>
      </c>
      <c r="F52" s="13">
        <f t="shared" si="29"/>
        <v>0</v>
      </c>
      <c r="G52" s="32"/>
      <c r="H52" s="8" t="str">
        <f t="shared" si="1"/>
        <v>ดีเยี่ยม</v>
      </c>
    </row>
    <row r="53" spans="1:9" ht="22.9" customHeight="1">
      <c r="A53" s="2" t="s">
        <v>60</v>
      </c>
      <c r="B53" s="17"/>
      <c r="C53" s="17"/>
      <c r="D53" s="13"/>
      <c r="E53" s="15">
        <v>1</v>
      </c>
      <c r="F53" s="13">
        <f t="shared" si="29"/>
        <v>0</v>
      </c>
      <c r="G53" s="32"/>
      <c r="H53" s="8" t="str">
        <f t="shared" si="1"/>
        <v>ดีเยี่ยม</v>
      </c>
    </row>
    <row r="54" spans="1:9" ht="22.9" customHeight="1">
      <c r="A54" s="2" t="s">
        <v>61</v>
      </c>
      <c r="B54" s="17"/>
      <c r="C54" s="17"/>
      <c r="D54" s="13"/>
      <c r="E54" s="15">
        <v>2</v>
      </c>
      <c r="F54" s="13">
        <f t="shared" si="29"/>
        <v>0</v>
      </c>
      <c r="G54" s="32"/>
      <c r="H54" s="8" t="str">
        <f t="shared" si="1"/>
        <v>ดีเยี่ยม</v>
      </c>
      <c r="I54" t="s">
        <v>94</v>
      </c>
    </row>
    <row r="55" spans="1:9" ht="22.9" customHeight="1">
      <c r="A55" s="34" t="s">
        <v>5</v>
      </c>
      <c r="B55" s="36"/>
      <c r="C55" s="36"/>
      <c r="D55" s="36"/>
      <c r="E55" s="5">
        <f>SUM(E56:E58)</f>
        <v>5</v>
      </c>
      <c r="F55" s="6">
        <f>SUM(F56:F58)</f>
        <v>0</v>
      </c>
      <c r="G55" s="7">
        <f>IF(F55&lt;2.495,1,IF(F55&lt;2.995,2,IF(F55&lt;3.745,3,IF(F55&lt;4.495,4,5))))</f>
        <v>1</v>
      </c>
      <c r="H55" s="8" t="str">
        <f t="shared" si="1"/>
        <v>ปรับปรุง</v>
      </c>
      <c r="I55" t="s">
        <v>94</v>
      </c>
    </row>
    <row r="56" spans="1:9" ht="22.9" customHeight="1">
      <c r="A56" s="2" t="s">
        <v>62</v>
      </c>
      <c r="B56" s="17"/>
      <c r="C56" s="17"/>
      <c r="D56" s="13"/>
      <c r="E56" s="15">
        <v>2</v>
      </c>
      <c r="F56" s="13">
        <f t="shared" si="29"/>
        <v>0</v>
      </c>
      <c r="G56" s="32"/>
      <c r="H56" s="8" t="str">
        <f t="shared" si="1"/>
        <v>ดีเยี่ยม</v>
      </c>
    </row>
    <row r="57" spans="1:9" ht="22.9" customHeight="1">
      <c r="A57" s="2" t="s">
        <v>63</v>
      </c>
      <c r="B57" s="17"/>
      <c r="C57" s="17"/>
      <c r="D57" s="13"/>
      <c r="E57" s="15">
        <v>1</v>
      </c>
      <c r="F57" s="13">
        <f t="shared" si="29"/>
        <v>0</v>
      </c>
      <c r="G57" s="32"/>
      <c r="H57" s="8" t="str">
        <f t="shared" si="1"/>
        <v>ดีเยี่ยม</v>
      </c>
    </row>
    <row r="58" spans="1:9" ht="22.9" customHeight="1">
      <c r="A58" s="2" t="s">
        <v>64</v>
      </c>
      <c r="B58" s="17"/>
      <c r="C58" s="17"/>
      <c r="D58" s="13"/>
      <c r="E58" s="15">
        <v>2</v>
      </c>
      <c r="F58" s="13">
        <f t="shared" si="29"/>
        <v>0</v>
      </c>
      <c r="G58" s="32"/>
      <c r="H58" s="8" t="str">
        <f t="shared" si="1"/>
        <v>ดีเยี่ยม</v>
      </c>
    </row>
    <row r="59" spans="1:9" ht="22.9" customHeight="1">
      <c r="A59" s="34" t="s">
        <v>90</v>
      </c>
      <c r="B59" s="36"/>
      <c r="C59" s="36"/>
      <c r="D59" s="36"/>
      <c r="E59" s="5">
        <f>SUM(E60:E65)</f>
        <v>10</v>
      </c>
      <c r="F59" s="6">
        <f>SUM(F60:F65)</f>
        <v>0</v>
      </c>
      <c r="G59" s="33">
        <f>IF(F59&lt;4.995,1,IF(F59&lt;5.995,2,IF(F59&lt;7.495,3,IF(F59&lt;8.995,4,5))))</f>
        <v>1</v>
      </c>
      <c r="H59" s="5" t="str">
        <f t="shared" si="1"/>
        <v>ปรับปรุง</v>
      </c>
    </row>
    <row r="60" spans="1:9" ht="22.9" customHeight="1">
      <c r="A60" s="2" t="s">
        <v>65</v>
      </c>
      <c r="B60" s="17"/>
      <c r="C60" s="17"/>
      <c r="D60" s="13"/>
      <c r="E60" s="15">
        <v>2</v>
      </c>
      <c r="F60" s="13">
        <f t="shared" si="29"/>
        <v>0</v>
      </c>
      <c r="G60" s="32"/>
      <c r="H60" s="8" t="str">
        <f t="shared" si="1"/>
        <v>ดีเยี่ยม</v>
      </c>
    </row>
    <row r="61" spans="1:9" ht="22.9" customHeight="1">
      <c r="A61" s="2" t="s">
        <v>66</v>
      </c>
      <c r="B61" s="17"/>
      <c r="C61" s="17"/>
      <c r="D61" s="13"/>
      <c r="E61" s="15">
        <v>2</v>
      </c>
      <c r="F61" s="13">
        <f t="shared" si="29"/>
        <v>0</v>
      </c>
      <c r="G61" s="32"/>
      <c r="H61" s="8" t="str">
        <f t="shared" si="1"/>
        <v>ดีเยี่ยม</v>
      </c>
    </row>
    <row r="62" spans="1:9" ht="22.9" customHeight="1">
      <c r="A62" s="2" t="s">
        <v>67</v>
      </c>
      <c r="B62" s="17"/>
      <c r="C62" s="17"/>
      <c r="D62" s="13"/>
      <c r="E62" s="15">
        <v>1</v>
      </c>
      <c r="F62" s="13">
        <f t="shared" si="29"/>
        <v>0</v>
      </c>
      <c r="G62" s="32"/>
      <c r="H62" s="8" t="str">
        <f t="shared" si="1"/>
        <v>ดีเยี่ยม</v>
      </c>
    </row>
    <row r="63" spans="1:9" ht="22.9" customHeight="1">
      <c r="A63" s="2" t="s">
        <v>68</v>
      </c>
      <c r="B63" s="17"/>
      <c r="C63" s="17"/>
      <c r="D63" s="13"/>
      <c r="E63" s="15">
        <v>1</v>
      </c>
      <c r="F63" s="13">
        <f t="shared" si="29"/>
        <v>0</v>
      </c>
      <c r="G63" s="32"/>
      <c r="H63" s="8" t="str">
        <f t="shared" si="1"/>
        <v>ดีเยี่ยม</v>
      </c>
    </row>
    <row r="64" spans="1:9" ht="22.9" customHeight="1">
      <c r="A64" s="2" t="s">
        <v>69</v>
      </c>
      <c r="B64" s="17"/>
      <c r="C64" s="17"/>
      <c r="D64" s="13"/>
      <c r="E64" s="15">
        <v>2</v>
      </c>
      <c r="F64" s="13">
        <f t="shared" si="29"/>
        <v>0</v>
      </c>
      <c r="G64" s="32"/>
      <c r="H64" s="8" t="str">
        <f t="shared" si="1"/>
        <v>ดีเยี่ยม</v>
      </c>
    </row>
    <row r="65" spans="1:8" ht="22.9" customHeight="1">
      <c r="A65" s="2" t="s">
        <v>70</v>
      </c>
      <c r="B65" s="17"/>
      <c r="C65" s="17"/>
      <c r="D65" s="13"/>
      <c r="E65" s="15">
        <v>2</v>
      </c>
      <c r="F65" s="13">
        <f t="shared" si="29"/>
        <v>0</v>
      </c>
      <c r="G65" s="32"/>
      <c r="H65" s="8" t="str">
        <f t="shared" si="1"/>
        <v>ดีเยี่ยม</v>
      </c>
    </row>
    <row r="66" spans="1:8" ht="22.9" customHeight="1">
      <c r="A66" s="34" t="s">
        <v>91</v>
      </c>
      <c r="B66" s="36"/>
      <c r="C66" s="36"/>
      <c r="D66" s="36"/>
      <c r="E66" s="5">
        <f>SUM(E67:E69)</f>
        <v>10</v>
      </c>
      <c r="F66" s="6">
        <f>SUM(F67:F69)</f>
        <v>0</v>
      </c>
      <c r="G66" s="33">
        <f>IF(F66&lt;4.995,1,IF(F66&lt;5.995,2,IF(F66&lt;7.495,3,IF(F66&lt;8.995,4,5))))</f>
        <v>1</v>
      </c>
      <c r="H66" s="5" t="str">
        <f t="shared" ref="H66" si="30">IF(G66=1,"ปรับปรุง",IF(G66=2,"พอใช้",IF(G66=3,"ดี",IF(G66=4,"ดีมาก","ดีเยี่ยม"))))</f>
        <v>ปรับปรุง</v>
      </c>
    </row>
    <row r="67" spans="1:8" ht="22.9" customHeight="1">
      <c r="A67" s="2" t="s">
        <v>71</v>
      </c>
      <c r="B67" s="17"/>
      <c r="C67" s="17"/>
      <c r="D67" s="13"/>
      <c r="E67" s="15">
        <v>4</v>
      </c>
      <c r="F67" s="13">
        <f t="shared" ref="F67:F69" si="31">G67*E67/5</f>
        <v>0</v>
      </c>
      <c r="G67" s="37"/>
      <c r="H67" s="8" t="str">
        <f t="shared" ref="H67:H70" si="32">IF(G67=1,"ปรับปรุง",IF(G67=2,"พอใช้",IF(G67=3,"ดี",IF(G67=4,"ดีมาก","ดีเยี่ยม"))))</f>
        <v>ดีเยี่ยม</v>
      </c>
    </row>
    <row r="68" spans="1:8" ht="22.9" customHeight="1">
      <c r="A68" s="2" t="s">
        <v>72</v>
      </c>
      <c r="B68" s="17"/>
      <c r="C68" s="17"/>
      <c r="D68" s="13"/>
      <c r="E68" s="15">
        <v>3</v>
      </c>
      <c r="F68" s="13">
        <f t="shared" si="31"/>
        <v>0</v>
      </c>
      <c r="G68" s="37"/>
      <c r="H68" s="8" t="str">
        <f t="shared" si="32"/>
        <v>ดีเยี่ยม</v>
      </c>
    </row>
    <row r="69" spans="1:8" ht="22.9" customHeight="1">
      <c r="A69" s="2" t="s">
        <v>73</v>
      </c>
      <c r="B69" s="17"/>
      <c r="C69" s="17"/>
      <c r="D69" s="13"/>
      <c r="E69" s="15">
        <v>3</v>
      </c>
      <c r="F69" s="13">
        <f t="shared" si="31"/>
        <v>0</v>
      </c>
      <c r="G69" s="37"/>
      <c r="H69" s="8" t="str">
        <f t="shared" si="32"/>
        <v>ดีเยี่ยม</v>
      </c>
    </row>
    <row r="70" spans="1:8" ht="22.9" customHeight="1">
      <c r="A70" s="34" t="s">
        <v>31</v>
      </c>
      <c r="B70" s="36"/>
      <c r="C70" s="36"/>
      <c r="D70" s="36"/>
      <c r="E70" s="5">
        <f>SUM(E71:E76)</f>
        <v>5</v>
      </c>
      <c r="F70" s="6">
        <f>SUM(F71:F76)</f>
        <v>0</v>
      </c>
      <c r="G70" s="7">
        <f>IF(F70&lt;2.495,1,IF(F70&lt;2.995,2,IF(F70&lt;3.745,3,IF(F70&lt;4.495,4,5))))</f>
        <v>1</v>
      </c>
      <c r="H70" s="8" t="str">
        <f t="shared" si="32"/>
        <v>ปรับปรุง</v>
      </c>
    </row>
    <row r="71" spans="1:8" ht="22.9" customHeight="1">
      <c r="A71" s="2" t="s">
        <v>32</v>
      </c>
      <c r="B71" s="17"/>
      <c r="C71" s="17"/>
      <c r="D71" s="13"/>
      <c r="E71" s="15">
        <v>1</v>
      </c>
      <c r="F71" s="13">
        <f t="shared" ref="F71:F76" si="33">G71*E71/5</f>
        <v>0</v>
      </c>
      <c r="G71" s="37"/>
      <c r="H71" s="8" t="str">
        <f t="shared" si="1"/>
        <v>ดีเยี่ยม</v>
      </c>
    </row>
    <row r="72" spans="1:8" ht="22.9" customHeight="1">
      <c r="A72" s="2" t="s">
        <v>74</v>
      </c>
      <c r="B72" s="17"/>
      <c r="C72" s="17"/>
      <c r="D72" s="13"/>
      <c r="E72" s="15">
        <v>1</v>
      </c>
      <c r="F72" s="13">
        <f t="shared" ref="F72" si="34">G72*E72/5</f>
        <v>0</v>
      </c>
      <c r="G72" s="37"/>
      <c r="H72" s="8" t="str">
        <f t="shared" ref="H72" si="35">IF(G72=1,"ปรับปรุง",IF(G72=2,"พอใช้",IF(G72=3,"ดี",IF(G72=4,"ดีมาก","ดีเยี่ยม"))))</f>
        <v>ดีเยี่ยม</v>
      </c>
    </row>
    <row r="73" spans="1:8" ht="22.9" customHeight="1">
      <c r="A73" s="2" t="s">
        <v>75</v>
      </c>
      <c r="B73" s="17"/>
      <c r="C73" s="17"/>
      <c r="D73" s="13"/>
      <c r="E73" s="15">
        <v>1</v>
      </c>
      <c r="F73" s="13">
        <f t="shared" ref="F73:F75" si="36">G73*E73/5</f>
        <v>0</v>
      </c>
      <c r="G73" s="37"/>
      <c r="H73" s="8" t="str">
        <f t="shared" ref="H73:H75" si="37">IF(G73=1,"ปรับปรุง",IF(G73=2,"พอใช้",IF(G73=3,"ดี",IF(G73=4,"ดีมาก","ดีเยี่ยม"))))</f>
        <v>ดีเยี่ยม</v>
      </c>
    </row>
    <row r="74" spans="1:8" ht="22.9" customHeight="1">
      <c r="A74" s="2" t="s">
        <v>83</v>
      </c>
      <c r="B74" s="17"/>
      <c r="C74" s="17"/>
      <c r="D74" s="13"/>
      <c r="E74" s="26">
        <v>0.5</v>
      </c>
      <c r="F74" s="13">
        <f t="shared" si="36"/>
        <v>0</v>
      </c>
      <c r="G74" s="37"/>
      <c r="H74" s="8" t="str">
        <f t="shared" si="37"/>
        <v>ดีเยี่ยม</v>
      </c>
    </row>
    <row r="75" spans="1:8" ht="22.9" customHeight="1">
      <c r="A75" s="2" t="s">
        <v>76</v>
      </c>
      <c r="B75" s="17"/>
      <c r="C75" s="17"/>
      <c r="D75" s="13"/>
      <c r="E75" s="26">
        <v>0.5</v>
      </c>
      <c r="F75" s="13">
        <f t="shared" si="36"/>
        <v>0</v>
      </c>
      <c r="G75" s="37"/>
      <c r="H75" s="8" t="str">
        <f t="shared" si="37"/>
        <v>ดีเยี่ยม</v>
      </c>
    </row>
    <row r="76" spans="1:8" ht="22.9" customHeight="1">
      <c r="A76" s="2" t="s">
        <v>77</v>
      </c>
      <c r="B76" s="17"/>
      <c r="C76" s="17"/>
      <c r="D76" s="13"/>
      <c r="E76" s="15">
        <v>1</v>
      </c>
      <c r="F76" s="13">
        <f t="shared" si="33"/>
        <v>0</v>
      </c>
      <c r="G76" s="37"/>
      <c r="H76" s="8" t="str">
        <f t="shared" si="1"/>
        <v>ดีเยี่ยม</v>
      </c>
    </row>
    <row r="77" spans="1:8" ht="22.9" customHeight="1">
      <c r="A77" s="34" t="s">
        <v>33</v>
      </c>
      <c r="B77" s="34"/>
      <c r="C77" s="34"/>
      <c r="D77" s="36"/>
      <c r="E77" s="9">
        <f t="shared" ref="E77:G77" si="38">E78</f>
        <v>10</v>
      </c>
      <c r="F77" s="10">
        <f t="shared" si="38"/>
        <v>0</v>
      </c>
      <c r="G77" s="9">
        <f t="shared" si="38"/>
        <v>1</v>
      </c>
      <c r="H77" s="9" t="str">
        <f t="shared" si="1"/>
        <v>ปรับปรุง</v>
      </c>
    </row>
    <row r="78" spans="1:8" ht="22.9" customHeight="1">
      <c r="A78" s="34" t="s">
        <v>92</v>
      </c>
      <c r="B78" s="34"/>
      <c r="C78" s="34"/>
      <c r="D78" s="36"/>
      <c r="E78" s="5">
        <f>SUM(E79:E80)</f>
        <v>10</v>
      </c>
      <c r="F78" s="6">
        <f>SUM(F79:F80)</f>
        <v>0</v>
      </c>
      <c r="G78" s="5">
        <f>IF(F78&lt;4.995,1,IF(F78&lt;5.995,2,IF(F78&lt;7.495,3,IF(F78&lt;8.995,4,5))))</f>
        <v>1</v>
      </c>
      <c r="H78" s="5" t="str">
        <f t="shared" ref="H78:H82" si="39">IF(G78=1,"ปรับปรุง",IF(G78=2,"พอใช้",IF(G78=3,"ดี",IF(G78=4,"ดีมาก","ดีเยี่ยม"))))</f>
        <v>ปรับปรุง</v>
      </c>
    </row>
    <row r="79" spans="1:8" ht="22.9" customHeight="1">
      <c r="A79" s="2" t="s">
        <v>82</v>
      </c>
      <c r="B79" s="2"/>
      <c r="C79" s="2"/>
      <c r="D79" s="13"/>
      <c r="E79" s="9">
        <v>5</v>
      </c>
      <c r="F79" s="13">
        <f t="shared" ref="F79:F80" si="40">G79*E79/5</f>
        <v>0</v>
      </c>
      <c r="G79" s="37"/>
      <c r="H79" s="8" t="str">
        <f t="shared" si="39"/>
        <v>ดีเยี่ยม</v>
      </c>
    </row>
    <row r="80" spans="1:8" ht="22.9" customHeight="1">
      <c r="A80" s="2" t="s">
        <v>81</v>
      </c>
      <c r="B80" s="2"/>
      <c r="C80" s="2"/>
      <c r="D80" s="13"/>
      <c r="E80" s="15">
        <v>5</v>
      </c>
      <c r="F80" s="13">
        <f t="shared" si="40"/>
        <v>0</v>
      </c>
      <c r="G80" s="37"/>
      <c r="H80" s="8" t="str">
        <f t="shared" si="39"/>
        <v>ดีเยี่ยม</v>
      </c>
    </row>
    <row r="81" spans="1:13" ht="22.9" customHeight="1">
      <c r="A81" s="34" t="s">
        <v>34</v>
      </c>
      <c r="B81" s="34"/>
      <c r="C81" s="34"/>
      <c r="D81" s="36"/>
      <c r="E81" s="9">
        <v>5</v>
      </c>
      <c r="F81" s="10">
        <f t="shared" ref="F81:G81" si="41">F82</f>
        <v>0</v>
      </c>
      <c r="G81" s="9">
        <f t="shared" si="41"/>
        <v>1</v>
      </c>
      <c r="H81" s="9" t="str">
        <f t="shared" si="39"/>
        <v>ปรับปรุง</v>
      </c>
    </row>
    <row r="82" spans="1:13" ht="22.9" customHeight="1">
      <c r="A82" s="34" t="s">
        <v>35</v>
      </c>
      <c r="B82" s="34"/>
      <c r="C82" s="34"/>
      <c r="D82" s="34"/>
      <c r="E82" s="5">
        <f>SUM(E83:E84)</f>
        <v>5</v>
      </c>
      <c r="F82" s="6">
        <f>SUM(F83:F84)</f>
        <v>0</v>
      </c>
      <c r="G82" s="7">
        <f>IF(F82&lt;2.495,1,IF(F82&lt;2.995,2,IF(F82&lt;3.745,3,IF(F82&lt;4.495,4,5))))</f>
        <v>1</v>
      </c>
      <c r="H82" s="5" t="str">
        <f t="shared" si="39"/>
        <v>ปรับปรุง</v>
      </c>
      <c r="I82" t="s">
        <v>94</v>
      </c>
    </row>
    <row r="83" spans="1:13" ht="22.9" customHeight="1">
      <c r="A83" s="2" t="s">
        <v>80</v>
      </c>
      <c r="B83" s="17"/>
      <c r="C83" s="17"/>
      <c r="D83" s="13"/>
      <c r="E83" s="9">
        <v>3</v>
      </c>
      <c r="F83" s="13">
        <f t="shared" ref="F83:F84" si="42">G83*E83/5</f>
        <v>0</v>
      </c>
      <c r="G83" s="37"/>
      <c r="H83" s="8" t="str">
        <f t="shared" si="1"/>
        <v>ดีเยี่ยม</v>
      </c>
    </row>
    <row r="84" spans="1:13" ht="22.9" customHeight="1">
      <c r="A84" s="2" t="s">
        <v>79</v>
      </c>
      <c r="B84" s="17"/>
      <c r="C84" s="17"/>
      <c r="D84" s="13"/>
      <c r="E84" s="15">
        <v>2</v>
      </c>
      <c r="F84" s="13">
        <f t="shared" si="42"/>
        <v>0</v>
      </c>
      <c r="G84" s="37"/>
      <c r="H84" s="8" t="str">
        <f t="shared" si="1"/>
        <v>ดีเยี่ยม</v>
      </c>
    </row>
    <row r="85" spans="1:13" ht="22.9" customHeight="1">
      <c r="A85" s="34" t="s">
        <v>6</v>
      </c>
      <c r="B85" s="36"/>
      <c r="C85" s="36"/>
      <c r="D85" s="36"/>
      <c r="E85" s="9">
        <v>5</v>
      </c>
      <c r="F85" s="10">
        <f t="shared" ref="F85:G85" si="43">F86</f>
        <v>0</v>
      </c>
      <c r="G85" s="9">
        <f t="shared" si="43"/>
        <v>1</v>
      </c>
      <c r="H85" s="9" t="str">
        <f t="shared" si="1"/>
        <v>ปรับปรุง</v>
      </c>
    </row>
    <row r="86" spans="1:13" ht="22.9" customHeight="1">
      <c r="A86" s="34" t="s">
        <v>36</v>
      </c>
      <c r="B86" s="36"/>
      <c r="C86" s="36"/>
      <c r="D86" s="36"/>
      <c r="E86" s="5">
        <f>SUM(E87:E88)</f>
        <v>5</v>
      </c>
      <c r="F86" s="6">
        <f>SUM(F87:F88)</f>
        <v>0</v>
      </c>
      <c r="G86" s="7">
        <f>IF(F86&lt;2.495,1,IF(F86&lt;2.995,2,IF(F86&lt;3.745,3,IF(F86&lt;4.495,4,5))))</f>
        <v>1</v>
      </c>
      <c r="H86" s="8" t="str">
        <f t="shared" ref="H86" si="44">IF(G86=1,"ปรับปรุง",IF(G86=2,"พอใช้",IF(G86=3,"ดี",IF(G86=4,"ดีมาก","ดีเยี่ยม"))))</f>
        <v>ปรับปรุง</v>
      </c>
    </row>
    <row r="87" spans="1:13" ht="22.9" customHeight="1">
      <c r="A87" s="2" t="s">
        <v>78</v>
      </c>
      <c r="B87" s="17"/>
      <c r="C87" s="17"/>
      <c r="D87" s="13"/>
      <c r="E87" s="15">
        <v>3</v>
      </c>
      <c r="F87" s="13">
        <f t="shared" ref="F87:F88" si="45">G87*E87/5</f>
        <v>0</v>
      </c>
      <c r="G87" s="37"/>
      <c r="H87" s="8" t="str">
        <f t="shared" ref="H87:H88" si="46">IF(G87=1,"ปรับปรุง",IF(G87=2,"พอใช้",IF(G87=3,"ดี",IF(G87=4,"ดีมาก","ดีเยี่ยม"))))</f>
        <v>ดีเยี่ยม</v>
      </c>
      <c r="J87" s="19"/>
      <c r="K87" s="19"/>
      <c r="L87" s="19"/>
      <c r="M87" s="19"/>
    </row>
    <row r="88" spans="1:13" ht="22.9" customHeight="1">
      <c r="A88" s="2" t="s">
        <v>37</v>
      </c>
      <c r="B88" s="17"/>
      <c r="C88" s="17"/>
      <c r="D88" s="13"/>
      <c r="E88" s="15">
        <v>2</v>
      </c>
      <c r="F88" s="13">
        <f t="shared" si="45"/>
        <v>0</v>
      </c>
      <c r="G88" s="37"/>
      <c r="H88" s="8" t="str">
        <f t="shared" si="46"/>
        <v>ดีเยี่ยม</v>
      </c>
    </row>
    <row r="90" spans="1:13" s="19" customFormat="1" ht="22.9" customHeight="1">
      <c r="A90" s="21" t="s">
        <v>93</v>
      </c>
      <c r="B90" s="22"/>
      <c r="C90" s="22"/>
      <c r="D90" s="23"/>
      <c r="E90" s="18">
        <f>SUM(E5,E12,E17,E22,E27,E32,E38,E48,E55,E59,E66,E70,E78,E82,E86)</f>
        <v>100</v>
      </c>
      <c r="F90" s="20">
        <f>SUM(F5,F12,F17,F22,F27,F32,F38,F48,F55,F59,F66,F70,F78,F82,F86)</f>
        <v>0</v>
      </c>
      <c r="G90" s="18">
        <f>IF(F90&lt;49.995,1,IF(F90&lt;59.995,2,IF(F90&lt;74.995,3,IF(F90&lt;89.995,4,5))))</f>
        <v>1</v>
      </c>
      <c r="H90" s="3" t="str">
        <f t="shared" ref="H90" si="47">IF(G90=1,"ปรับปรุง",IF(G90=2,"พอใช้",IF(G90=3,"ดี",IF(G90=4,"ดีมาก","ดีเยี่ยม"))))</f>
        <v>ปรับปรุง</v>
      </c>
      <c r="J90"/>
      <c r="K90"/>
      <c r="L90"/>
      <c r="M90"/>
    </row>
  </sheetData>
  <mergeCells count="7">
    <mergeCell ref="A2:H2"/>
    <mergeCell ref="A32:D32"/>
    <mergeCell ref="A4:D4"/>
    <mergeCell ref="A12:D12"/>
    <mergeCell ref="A17:D17"/>
    <mergeCell ref="A22:D22"/>
    <mergeCell ref="A27:D27"/>
  </mergeCells>
  <conditionalFormatting sqref="H87:H88 H83:H84 H56:H58 H49:H54 H39:H47 H71:H80 H33:H36 H4:H21 H23:H31 H60:H65 H67:H69">
    <cfRule type="containsText" dxfId="167" priority="76" operator="containsText" text="ดีเยี่ยม">
      <formula>NOT(ISERROR(SEARCH("ดีเยี่ยม",H4)))</formula>
    </cfRule>
    <cfRule type="containsText" dxfId="166" priority="77" operator="containsText" text="ดีมาก">
      <formula>NOT(ISERROR(SEARCH("ดีมาก",H4)))</formula>
    </cfRule>
    <cfRule type="containsText" priority="78" operator="containsText" text="ดี">
      <formula>NOT(ISERROR(SEARCH("ดี",H4)))</formula>
    </cfRule>
    <cfRule type="containsText" dxfId="165" priority="79" operator="containsText" text="พอใช้">
      <formula>NOT(ISERROR(SEARCH("พอใช้",H4)))</formula>
    </cfRule>
    <cfRule type="containsText" dxfId="164" priority="80" operator="containsText" text="ปรับปรุง">
      <formula>NOT(ISERROR(SEARCH("ปรับปรุง",H4)))</formula>
    </cfRule>
  </conditionalFormatting>
  <conditionalFormatting sqref="H22">
    <cfRule type="containsText" dxfId="163" priority="71" operator="containsText" text="ดีเยี่ยม">
      <formula>NOT(ISERROR(SEARCH("ดีเยี่ยม",H22)))</formula>
    </cfRule>
    <cfRule type="containsText" dxfId="162" priority="72" operator="containsText" text="ดีมาก">
      <formula>NOT(ISERROR(SEARCH("ดีมาก",H22)))</formula>
    </cfRule>
    <cfRule type="containsText" priority="73" operator="containsText" text="ดี">
      <formula>NOT(ISERROR(SEARCH("ดี",H22)))</formula>
    </cfRule>
    <cfRule type="containsText" dxfId="161" priority="74" operator="containsText" text="พอใช้">
      <formula>NOT(ISERROR(SEARCH("พอใช้",H22)))</formula>
    </cfRule>
    <cfRule type="containsText" dxfId="160" priority="75" operator="containsText" text="ปรับปรุง">
      <formula>NOT(ISERROR(SEARCH("ปรับปรุง",H22)))</formula>
    </cfRule>
  </conditionalFormatting>
  <conditionalFormatting sqref="H32">
    <cfRule type="containsText" dxfId="159" priority="66" operator="containsText" text="ดีเยี่ยม">
      <formula>NOT(ISERROR(SEARCH("ดีเยี่ยม",H32)))</formula>
    </cfRule>
    <cfRule type="containsText" dxfId="158" priority="67" operator="containsText" text="ดีมาก">
      <formula>NOT(ISERROR(SEARCH("ดีมาก",H32)))</formula>
    </cfRule>
    <cfRule type="containsText" priority="68" operator="containsText" text="ดี">
      <formula>NOT(ISERROR(SEARCH("ดี",H32)))</formula>
    </cfRule>
    <cfRule type="containsText" dxfId="157" priority="69" operator="containsText" text="พอใช้">
      <formula>NOT(ISERROR(SEARCH("พอใช้",H32)))</formula>
    </cfRule>
    <cfRule type="containsText" dxfId="156" priority="70" operator="containsText" text="ปรับปรุง">
      <formula>NOT(ISERROR(SEARCH("ปรับปรุง",H32)))</formula>
    </cfRule>
  </conditionalFormatting>
  <conditionalFormatting sqref="H5">
    <cfRule type="containsText" dxfId="155" priority="61" operator="containsText" text="ดีเยี่ยม">
      <formula>NOT(ISERROR(SEARCH("ดีเยี่ยม",H5)))</formula>
    </cfRule>
    <cfRule type="containsText" dxfId="154" priority="62" operator="containsText" text="ดีมาก">
      <formula>NOT(ISERROR(SEARCH("ดีมาก",H5)))</formula>
    </cfRule>
    <cfRule type="containsText" priority="63" operator="containsText" text="ดี">
      <formula>NOT(ISERROR(SEARCH("ดี",H5)))</formula>
    </cfRule>
    <cfRule type="containsText" dxfId="153" priority="64" operator="containsText" text="พอใช้">
      <formula>NOT(ISERROR(SEARCH("พอใช้",H5)))</formula>
    </cfRule>
    <cfRule type="containsText" dxfId="152" priority="65" operator="containsText" text="ปรับปรุง">
      <formula>NOT(ISERROR(SEARCH("ปรับปรุง",H5)))</formula>
    </cfRule>
  </conditionalFormatting>
  <conditionalFormatting sqref="H12">
    <cfRule type="containsText" dxfId="151" priority="56" operator="containsText" text="ดีเยี่ยม">
      <formula>NOT(ISERROR(SEARCH("ดีเยี่ยม",H12)))</formula>
    </cfRule>
    <cfRule type="containsText" dxfId="150" priority="57" operator="containsText" text="ดีมาก">
      <formula>NOT(ISERROR(SEARCH("ดีมาก",H12)))</formula>
    </cfRule>
    <cfRule type="containsText" priority="58" operator="containsText" text="ดี">
      <formula>NOT(ISERROR(SEARCH("ดี",H12)))</formula>
    </cfRule>
    <cfRule type="containsText" dxfId="149" priority="59" operator="containsText" text="พอใช้">
      <formula>NOT(ISERROR(SEARCH("พอใช้",H12)))</formula>
    </cfRule>
    <cfRule type="containsText" dxfId="148" priority="60" operator="containsText" text="ปรับปรุง">
      <formula>NOT(ISERROR(SEARCH("ปรับปรุง",H12)))</formula>
    </cfRule>
  </conditionalFormatting>
  <conditionalFormatting sqref="H17">
    <cfRule type="containsText" dxfId="147" priority="51" operator="containsText" text="ดีเยี่ยม">
      <formula>NOT(ISERROR(SEARCH("ดีเยี่ยม",H17)))</formula>
    </cfRule>
    <cfRule type="containsText" dxfId="146" priority="52" operator="containsText" text="ดีมาก">
      <formula>NOT(ISERROR(SEARCH("ดีมาก",H17)))</formula>
    </cfRule>
    <cfRule type="containsText" priority="53" operator="containsText" text="ดี">
      <formula>NOT(ISERROR(SEARCH("ดี",H17)))</formula>
    </cfRule>
    <cfRule type="containsText" dxfId="145" priority="54" operator="containsText" text="พอใช้">
      <formula>NOT(ISERROR(SEARCH("พอใช้",H17)))</formula>
    </cfRule>
    <cfRule type="containsText" dxfId="144" priority="55" operator="containsText" text="ปรับปรุง">
      <formula>NOT(ISERROR(SEARCH("ปรับปรุง",H17)))</formula>
    </cfRule>
  </conditionalFormatting>
  <conditionalFormatting sqref="H22">
    <cfRule type="containsText" dxfId="143" priority="46" operator="containsText" text="ดีเยี่ยม">
      <formula>NOT(ISERROR(SEARCH("ดีเยี่ยม",H22)))</formula>
    </cfRule>
    <cfRule type="containsText" dxfId="142" priority="47" operator="containsText" text="ดีมาก">
      <formula>NOT(ISERROR(SEARCH("ดีมาก",H22)))</formula>
    </cfRule>
    <cfRule type="containsText" priority="48" operator="containsText" text="ดี">
      <formula>NOT(ISERROR(SEARCH("ดี",H22)))</formula>
    </cfRule>
    <cfRule type="containsText" dxfId="141" priority="49" operator="containsText" text="พอใช้">
      <formula>NOT(ISERROR(SEARCH("พอใช้",H22)))</formula>
    </cfRule>
    <cfRule type="containsText" dxfId="140" priority="50" operator="containsText" text="ปรับปรุง">
      <formula>NOT(ISERROR(SEARCH("ปรับปรุง",H22)))</formula>
    </cfRule>
  </conditionalFormatting>
  <conditionalFormatting sqref="H27">
    <cfRule type="containsText" dxfId="139" priority="41" operator="containsText" text="ดีเยี่ยม">
      <formula>NOT(ISERROR(SEARCH("ดีเยี่ยม",H27)))</formula>
    </cfRule>
    <cfRule type="containsText" dxfId="138" priority="42" operator="containsText" text="ดีมาก">
      <formula>NOT(ISERROR(SEARCH("ดีมาก",H27)))</formula>
    </cfRule>
    <cfRule type="containsText" priority="43" operator="containsText" text="ดี">
      <formula>NOT(ISERROR(SEARCH("ดี",H27)))</formula>
    </cfRule>
    <cfRule type="containsText" dxfId="137" priority="44" operator="containsText" text="พอใช้">
      <formula>NOT(ISERROR(SEARCH("พอใช้",H27)))</formula>
    </cfRule>
    <cfRule type="containsText" dxfId="136" priority="45" operator="containsText" text="ปรับปรุง">
      <formula>NOT(ISERROR(SEARCH("ปรับปรุง",H27)))</formula>
    </cfRule>
  </conditionalFormatting>
  <conditionalFormatting sqref="H32">
    <cfRule type="containsText" dxfId="135" priority="36" operator="containsText" text="ดีเยี่ยม">
      <formula>NOT(ISERROR(SEARCH("ดีเยี่ยม",H32)))</formula>
    </cfRule>
    <cfRule type="containsText" dxfId="134" priority="37" operator="containsText" text="ดีมาก">
      <formula>NOT(ISERROR(SEARCH("ดีมาก",H32)))</formula>
    </cfRule>
    <cfRule type="containsText" priority="38" operator="containsText" text="ดี">
      <formula>NOT(ISERROR(SEARCH("ดี",H32)))</formula>
    </cfRule>
    <cfRule type="containsText" dxfId="133" priority="39" operator="containsText" text="พอใช้">
      <formula>NOT(ISERROR(SEARCH("พอใช้",H32)))</formula>
    </cfRule>
    <cfRule type="containsText" dxfId="132" priority="40" operator="containsText" text="ปรับปรุง">
      <formula>NOT(ISERROR(SEARCH("ปรับปรุง",H32)))</formula>
    </cfRule>
  </conditionalFormatting>
  <conditionalFormatting sqref="H55">
    <cfRule type="containsText" dxfId="131" priority="31" operator="containsText" text="ดีเยี่ยม">
      <formula>NOT(ISERROR(SEARCH("ดีเยี่ยม",H55)))</formula>
    </cfRule>
    <cfRule type="containsText" dxfId="130" priority="32" operator="containsText" text="ดีมาก">
      <formula>NOT(ISERROR(SEARCH("ดีมาก",H55)))</formula>
    </cfRule>
    <cfRule type="containsText" priority="33" operator="containsText" text="ดี">
      <formula>NOT(ISERROR(SEARCH("ดี",H55)))</formula>
    </cfRule>
    <cfRule type="containsText" dxfId="129" priority="34" operator="containsText" text="พอใช้">
      <formula>NOT(ISERROR(SEARCH("พอใช้",H55)))</formula>
    </cfRule>
    <cfRule type="containsText" dxfId="128" priority="35" operator="containsText" text="ปรับปรุง">
      <formula>NOT(ISERROR(SEARCH("ปรับปรุง",H55)))</formula>
    </cfRule>
  </conditionalFormatting>
  <conditionalFormatting sqref="H70">
    <cfRule type="containsText" dxfId="127" priority="26" operator="containsText" text="ดีเยี่ยม">
      <formula>NOT(ISERROR(SEARCH("ดีเยี่ยม",H70)))</formula>
    </cfRule>
    <cfRule type="containsText" dxfId="126" priority="27" operator="containsText" text="ดีมาก">
      <formula>NOT(ISERROR(SEARCH("ดีมาก",H70)))</formula>
    </cfRule>
    <cfRule type="containsText" priority="28" operator="containsText" text="ดี">
      <formula>NOT(ISERROR(SEARCH("ดี",H70)))</formula>
    </cfRule>
    <cfRule type="containsText" dxfId="125" priority="29" operator="containsText" text="พอใช้">
      <formula>NOT(ISERROR(SEARCH("พอใช้",H70)))</formula>
    </cfRule>
    <cfRule type="containsText" dxfId="124" priority="30" operator="containsText" text="ปรับปรุง">
      <formula>NOT(ISERROR(SEARCH("ปรับปรุง",H70)))</formula>
    </cfRule>
  </conditionalFormatting>
  <conditionalFormatting sqref="H86">
    <cfRule type="containsText" dxfId="123" priority="16" operator="containsText" text="ดีเยี่ยม">
      <formula>NOT(ISERROR(SEARCH("ดีเยี่ยม",H86)))</formula>
    </cfRule>
    <cfRule type="containsText" dxfId="122" priority="17" operator="containsText" text="ดีมาก">
      <formula>NOT(ISERROR(SEARCH("ดีมาก",H86)))</formula>
    </cfRule>
    <cfRule type="containsText" priority="18" operator="containsText" text="ดี">
      <formula>NOT(ISERROR(SEARCH("ดี",H86)))</formula>
    </cfRule>
    <cfRule type="containsText" dxfId="121" priority="19" operator="containsText" text="พอใช้">
      <formula>NOT(ISERROR(SEARCH("พอใช้",H86)))</formula>
    </cfRule>
    <cfRule type="containsText" dxfId="120" priority="20" operator="containsText" text="ปรับปรุง">
      <formula>NOT(ISERROR(SEARCH("ปรับปรุง",H86)))</formula>
    </cfRule>
  </conditionalFormatting>
  <conditionalFormatting sqref="H78">
    <cfRule type="containsText" dxfId="119" priority="11" operator="containsText" text="ดีเยี่ยม">
      <formula>NOT(ISERROR(SEARCH("ดีเยี่ยม",H78)))</formula>
    </cfRule>
    <cfRule type="containsText" dxfId="118" priority="12" operator="containsText" text="ดีมาก">
      <formula>NOT(ISERROR(SEARCH("ดีมาก",H78)))</formula>
    </cfRule>
    <cfRule type="containsText" priority="13" operator="containsText" text="ดี">
      <formula>NOT(ISERROR(SEARCH("ดี",H78)))</formula>
    </cfRule>
    <cfRule type="containsText" dxfId="117" priority="14" operator="containsText" text="พอใช้">
      <formula>NOT(ISERROR(SEARCH("พอใช้",H78)))</formula>
    </cfRule>
    <cfRule type="containsText" dxfId="116" priority="15" operator="containsText" text="ปรับปรุง">
      <formula>NOT(ISERROR(SEARCH("ปรับปรุง",H78)))</formula>
    </cfRule>
  </conditionalFormatting>
  <conditionalFormatting sqref="H4">
    <cfRule type="containsText" dxfId="115" priority="6" operator="containsText" text="ดีเยี่ยม">
      <formula>NOT(ISERROR(SEARCH("ดีเยี่ยม",H4)))</formula>
    </cfRule>
    <cfRule type="containsText" dxfId="114" priority="7" operator="containsText" text="ดีมาก">
      <formula>NOT(ISERROR(SEARCH("ดีมาก",H4)))</formula>
    </cfRule>
    <cfRule type="containsText" priority="8" operator="containsText" text="ดี">
      <formula>NOT(ISERROR(SEARCH("ดี",H4)))</formula>
    </cfRule>
    <cfRule type="containsText" dxfId="113" priority="9" operator="containsText" text="พอใช้">
      <formula>NOT(ISERROR(SEARCH("พอใช้",H4)))</formula>
    </cfRule>
    <cfRule type="containsText" dxfId="112" priority="10" operator="containsText" text="ปรับปรุง">
      <formula>NOT(ISERROR(SEARCH("ปรับปรุง",H4)))</formula>
    </cfRule>
  </conditionalFormatting>
  <conditionalFormatting sqref="H77">
    <cfRule type="containsText" dxfId="111" priority="1" operator="containsText" text="ดีเยี่ยม">
      <formula>NOT(ISERROR(SEARCH("ดีเยี่ยม",H77)))</formula>
    </cfRule>
    <cfRule type="containsText" dxfId="110" priority="2" operator="containsText" text="ดีมาก">
      <formula>NOT(ISERROR(SEARCH("ดีมาก",H77)))</formula>
    </cfRule>
    <cfRule type="containsText" priority="3" operator="containsText" text="ดี">
      <formula>NOT(ISERROR(SEARCH("ดี",H77)))</formula>
    </cfRule>
    <cfRule type="containsText" dxfId="109" priority="4" operator="containsText" text="พอใช้">
      <formula>NOT(ISERROR(SEARCH("พอใช้",H77)))</formula>
    </cfRule>
    <cfRule type="containsText" dxfId="108" priority="5" operator="containsText" text="ปรับปรุง">
      <formula>NOT(ISERROR(SEARCH("ปรับปรุง",H77)))</formula>
    </cfRule>
  </conditionalFormatting>
  <pageMargins left="0.39370078740157483" right="0.19685039370078741" top="0.39370078740157483" bottom="0.19685039370078741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2"/>
  <sheetViews>
    <sheetView tabSelected="1" topLeftCell="A493" workbookViewId="0">
      <selection activeCell="D501" sqref="D501:H502"/>
    </sheetView>
  </sheetViews>
  <sheetFormatPr defaultRowHeight="14.25"/>
  <cols>
    <col min="1" max="1" width="36" customWidth="1"/>
    <col min="2" max="8" width="7.625" customWidth="1"/>
  </cols>
  <sheetData>
    <row r="1" spans="1:8" ht="23.25">
      <c r="A1" s="39" t="s">
        <v>95</v>
      </c>
      <c r="B1" s="39"/>
      <c r="C1" s="39"/>
      <c r="D1" s="39"/>
      <c r="E1" s="39"/>
      <c r="F1" s="39"/>
      <c r="G1" s="39"/>
      <c r="H1" s="39"/>
    </row>
    <row r="2" spans="1:8" ht="102" customHeight="1">
      <c r="A2" s="16" t="s">
        <v>0</v>
      </c>
      <c r="B2" s="12" t="s">
        <v>1</v>
      </c>
      <c r="C2" s="12" t="s">
        <v>11</v>
      </c>
      <c r="D2" s="12" t="s">
        <v>10</v>
      </c>
      <c r="E2" s="11" t="s">
        <v>9</v>
      </c>
      <c r="F2" s="12" t="s">
        <v>8</v>
      </c>
      <c r="G2" s="12" t="s">
        <v>2</v>
      </c>
      <c r="H2" s="12" t="s">
        <v>7</v>
      </c>
    </row>
    <row r="3" spans="1:8" ht="21">
      <c r="A3" s="40" t="s">
        <v>3</v>
      </c>
      <c r="B3" s="40"/>
      <c r="C3" s="40"/>
      <c r="D3" s="40"/>
      <c r="E3" s="9" t="e">
        <f>SUM(E4,E11,E16,E21,E26,#REF!)</f>
        <v>#REF!</v>
      </c>
      <c r="F3" s="6" t="e">
        <f>SUM(F4,F11,F16,F21,F26,#REF!)</f>
        <v>#REF!</v>
      </c>
      <c r="G3" s="7" t="e">
        <f>IF(F3&lt;14.995,1,IF(F3&lt;17.995,2,IF(F3&lt;22.495,3,IF(F3&lt;26.995,4,5))))</f>
        <v>#REF!</v>
      </c>
      <c r="H3" s="8" t="e">
        <f t="shared" ref="H3:H10" si="0">IF(G3=1,"ปรับปรุง",IF(G3=2,"พอใช้",IF(G3=3,"ดี",IF(G3=4,"ดีมาก","ดีเยี่ยม"))))</f>
        <v>#REF!</v>
      </c>
    </row>
    <row r="4" spans="1:8" ht="30.75" customHeight="1">
      <c r="A4" s="38" t="s">
        <v>18</v>
      </c>
      <c r="B4" s="35"/>
      <c r="C4" s="35"/>
      <c r="D4" s="35"/>
      <c r="E4" s="5">
        <f>SUM(E5:E10)</f>
        <v>5</v>
      </c>
      <c r="F4" s="6">
        <f>SUM(F5:F10)</f>
        <v>0</v>
      </c>
      <c r="G4" s="7">
        <f>IF(F4&lt;2.495,1,IF(F4&lt;2.995,2,IF(F4&lt;3.745,3,IF(F4&lt;4.495,4,5))))</f>
        <v>1</v>
      </c>
      <c r="H4" s="8" t="str">
        <f t="shared" si="0"/>
        <v>ปรับปรุง</v>
      </c>
    </row>
    <row r="5" spans="1:8" ht="51" customHeight="1">
      <c r="A5" s="2" t="s">
        <v>13</v>
      </c>
      <c r="B5" s="24"/>
      <c r="C5" s="24">
        <v>1167</v>
      </c>
      <c r="D5" s="13">
        <f>B5*100/C5</f>
        <v>0</v>
      </c>
      <c r="E5" s="13">
        <v>0.5</v>
      </c>
      <c r="F5" s="13">
        <f t="shared" ref="F5:F10" si="1">D5*E5/100</f>
        <v>0</v>
      </c>
      <c r="G5" s="14">
        <f>IF(F5&lt;0.245,1,IF(F5&lt;0.295,2,IF(F5&lt;0.375,3,IF(F5&lt;0.445,4,5))))</f>
        <v>1</v>
      </c>
      <c r="H5" s="8" t="str">
        <f t="shared" si="0"/>
        <v>ปรับปรุง</v>
      </c>
    </row>
    <row r="6" spans="1:8" ht="48.75" customHeight="1">
      <c r="A6" s="2" t="s">
        <v>14</v>
      </c>
      <c r="B6" s="24"/>
      <c r="C6" s="24">
        <v>1167</v>
      </c>
      <c r="D6" s="13">
        <f t="shared" ref="D6:D10" si="2">B6*100/C6</f>
        <v>0</v>
      </c>
      <c r="E6" s="13">
        <v>0.5</v>
      </c>
      <c r="F6" s="13">
        <f t="shared" si="1"/>
        <v>0</v>
      </c>
      <c r="G6" s="14">
        <f t="shared" ref="G6" si="3">IF(F6&lt;0.245,1,IF(F6&lt;0.295,2,IF(F6&lt;0.375,3,IF(F6&lt;0.445,4,5))))</f>
        <v>1</v>
      </c>
      <c r="H6" s="8" t="str">
        <f t="shared" si="0"/>
        <v>ปรับปรุง</v>
      </c>
    </row>
    <row r="7" spans="1:8" ht="76.5" customHeight="1">
      <c r="A7" s="2" t="s">
        <v>15</v>
      </c>
      <c r="B7" s="24"/>
      <c r="C7" s="24">
        <v>1167</v>
      </c>
      <c r="D7" s="13">
        <f t="shared" si="2"/>
        <v>0</v>
      </c>
      <c r="E7" s="15">
        <v>1</v>
      </c>
      <c r="F7" s="13">
        <f t="shared" si="1"/>
        <v>0</v>
      </c>
      <c r="G7" s="14">
        <f>IF(F7&lt;0.495,1,IF(F7&lt;0.595,2,IF(F7&lt;0.745,3,IF(F7&lt;0.895,4,5))))</f>
        <v>1</v>
      </c>
      <c r="H7" s="8" t="str">
        <f t="shared" si="0"/>
        <v>ปรับปรุง</v>
      </c>
    </row>
    <row r="8" spans="1:8" ht="51.75" customHeight="1">
      <c r="A8" s="2" t="s">
        <v>16</v>
      </c>
      <c r="B8" s="24"/>
      <c r="C8" s="24">
        <v>1167</v>
      </c>
      <c r="D8" s="13">
        <f t="shared" si="2"/>
        <v>0</v>
      </c>
      <c r="E8" s="15">
        <v>1</v>
      </c>
      <c r="F8" s="13">
        <f t="shared" si="1"/>
        <v>0</v>
      </c>
      <c r="G8" s="14">
        <f t="shared" ref="G8:G10" si="4">IF(F8&lt;0.495,1,IF(F8&lt;0.595,2,IF(F8&lt;0.745,3,IF(F8&lt;0.895,4,5))))</f>
        <v>1</v>
      </c>
      <c r="H8" s="8" t="str">
        <f t="shared" si="0"/>
        <v>ปรับปรุง</v>
      </c>
    </row>
    <row r="9" spans="1:8" ht="33" customHeight="1">
      <c r="A9" s="27" t="s">
        <v>12</v>
      </c>
      <c r="B9" s="28"/>
      <c r="C9" s="24">
        <v>1167</v>
      </c>
      <c r="D9" s="29">
        <f t="shared" si="2"/>
        <v>0</v>
      </c>
      <c r="E9" s="30">
        <v>1</v>
      </c>
      <c r="F9" s="29">
        <f t="shared" si="1"/>
        <v>0</v>
      </c>
      <c r="G9" s="14">
        <f t="shared" si="4"/>
        <v>1</v>
      </c>
      <c r="H9" s="25" t="str">
        <f t="shared" si="0"/>
        <v>ปรับปรุง</v>
      </c>
    </row>
    <row r="10" spans="1:8" ht="49.5" customHeight="1">
      <c r="A10" s="2" t="s">
        <v>17</v>
      </c>
      <c r="B10" s="24"/>
      <c r="C10" s="24">
        <v>1167</v>
      </c>
      <c r="D10" s="13">
        <f t="shared" si="2"/>
        <v>0</v>
      </c>
      <c r="E10" s="15">
        <v>1</v>
      </c>
      <c r="F10" s="13">
        <f t="shared" si="1"/>
        <v>0</v>
      </c>
      <c r="G10" s="14">
        <f t="shared" si="4"/>
        <v>1</v>
      </c>
      <c r="H10" s="8" t="str">
        <f t="shared" si="0"/>
        <v>ปรับปรุง</v>
      </c>
    </row>
    <row r="30" spans="1:8" ht="23.25">
      <c r="A30" s="39" t="s">
        <v>95</v>
      </c>
      <c r="B30" s="39"/>
      <c r="C30" s="39"/>
      <c r="D30" s="39"/>
      <c r="E30" s="39"/>
      <c r="F30" s="39"/>
      <c r="G30" s="39"/>
      <c r="H30" s="39"/>
    </row>
    <row r="31" spans="1:8" ht="93.75">
      <c r="A31" s="16" t="s">
        <v>0</v>
      </c>
      <c r="B31" s="12" t="s">
        <v>1</v>
      </c>
      <c r="C31" s="12" t="s">
        <v>11</v>
      </c>
      <c r="D31" s="12" t="s">
        <v>10</v>
      </c>
      <c r="E31" s="11" t="s">
        <v>9</v>
      </c>
      <c r="F31" s="12" t="s">
        <v>8</v>
      </c>
      <c r="G31" s="12" t="s">
        <v>2</v>
      </c>
      <c r="H31" s="12" t="s">
        <v>7</v>
      </c>
    </row>
    <row r="32" spans="1:8" ht="21">
      <c r="A32" s="40" t="s">
        <v>84</v>
      </c>
      <c r="B32" s="40"/>
      <c r="C32" s="40"/>
      <c r="D32" s="40"/>
      <c r="E32" s="5">
        <f>SUM(E33:E36)</f>
        <v>5</v>
      </c>
      <c r="F32" s="6">
        <f>SUM(F33:F36)</f>
        <v>0</v>
      </c>
      <c r="G32" s="7">
        <f>IF(F32&lt;2.495,1,IF(F32&lt;2.995,2,IF(F32&lt;3.745,3,IF(F32&lt;4.495,4,5))))</f>
        <v>1</v>
      </c>
      <c r="H32" s="8" t="str">
        <f t="shared" ref="H32:H36" si="5">IF(G32=1,"ปรับปรุง",IF(G32=2,"พอใช้",IF(G32=3,"ดี",IF(G32=4,"ดีมาก","ดีเยี่ยม"))))</f>
        <v>ปรับปรุง</v>
      </c>
    </row>
    <row r="33" spans="1:8" ht="21">
      <c r="A33" s="2" t="s">
        <v>85</v>
      </c>
      <c r="B33" s="24"/>
      <c r="C33" s="24">
        <v>1167</v>
      </c>
      <c r="D33" s="13">
        <f t="shared" ref="D33:D36" si="6">B33*100/C33</f>
        <v>0</v>
      </c>
      <c r="E33" s="15">
        <v>2</v>
      </c>
      <c r="F33" s="13">
        <f t="shared" ref="F33:F36" si="7">D33*E33/100</f>
        <v>0</v>
      </c>
      <c r="G33" s="14">
        <f>IF(F33&lt;0.995,1,IF(F33&lt;1.195,2,IF(F33&lt;1.495,3,IF(F33&lt;1.795,4,5))))</f>
        <v>1</v>
      </c>
      <c r="H33" s="8" t="str">
        <f t="shared" si="5"/>
        <v>ปรับปรุง</v>
      </c>
    </row>
    <row r="34" spans="1:8" ht="21">
      <c r="A34" s="2" t="s">
        <v>86</v>
      </c>
      <c r="B34" s="24"/>
      <c r="C34" s="24">
        <v>1167</v>
      </c>
      <c r="D34" s="13">
        <f t="shared" si="6"/>
        <v>0</v>
      </c>
      <c r="E34" s="15">
        <v>1</v>
      </c>
      <c r="F34" s="13">
        <f t="shared" si="7"/>
        <v>0</v>
      </c>
      <c r="G34" s="14">
        <f t="shared" ref="G34:G36" si="8">IF(F34&lt;0.495,1,IF(F34&lt;0.595,2,IF(F34&lt;0.745,3,IF(F34&lt;0.895,4,5))))</f>
        <v>1</v>
      </c>
      <c r="H34" s="8" t="str">
        <f t="shared" si="5"/>
        <v>ปรับปรุง</v>
      </c>
    </row>
    <row r="35" spans="1:8" ht="21">
      <c r="A35" s="2" t="s">
        <v>87</v>
      </c>
      <c r="B35" s="24"/>
      <c r="C35" s="24">
        <v>1167</v>
      </c>
      <c r="D35" s="13">
        <f t="shared" si="6"/>
        <v>0</v>
      </c>
      <c r="E35" s="15">
        <v>1</v>
      </c>
      <c r="F35" s="13">
        <f t="shared" si="7"/>
        <v>0</v>
      </c>
      <c r="G35" s="14">
        <f t="shared" si="8"/>
        <v>1</v>
      </c>
      <c r="H35" s="8" t="str">
        <f t="shared" si="5"/>
        <v>ปรับปรุง</v>
      </c>
    </row>
    <row r="36" spans="1:8" ht="39">
      <c r="A36" s="2" t="s">
        <v>88</v>
      </c>
      <c r="B36" s="24"/>
      <c r="C36" s="24">
        <v>1167</v>
      </c>
      <c r="D36" s="13">
        <f t="shared" si="6"/>
        <v>0</v>
      </c>
      <c r="E36" s="15">
        <v>1</v>
      </c>
      <c r="F36" s="13">
        <f t="shared" si="7"/>
        <v>0</v>
      </c>
      <c r="G36" s="14">
        <f t="shared" si="8"/>
        <v>1</v>
      </c>
      <c r="H36" s="8" t="str">
        <f t="shared" si="5"/>
        <v>ปรับปรุง</v>
      </c>
    </row>
    <row r="73" spans="1:8" ht="23.25">
      <c r="A73" s="39" t="s">
        <v>95</v>
      </c>
      <c r="B73" s="39"/>
      <c r="C73" s="39"/>
      <c r="D73" s="39"/>
      <c r="E73" s="39"/>
      <c r="F73" s="39"/>
      <c r="G73" s="39"/>
      <c r="H73" s="39"/>
    </row>
    <row r="74" spans="1:8" ht="93.75">
      <c r="A74" s="16" t="s">
        <v>0</v>
      </c>
      <c r="B74" s="12" t="s">
        <v>1</v>
      </c>
      <c r="C74" s="12" t="s">
        <v>11</v>
      </c>
      <c r="D74" s="12" t="s">
        <v>10</v>
      </c>
      <c r="E74" s="11" t="s">
        <v>9</v>
      </c>
      <c r="F74" s="12" t="s">
        <v>8</v>
      </c>
      <c r="G74" s="12" t="s">
        <v>2</v>
      </c>
      <c r="H74" s="12" t="s">
        <v>7</v>
      </c>
    </row>
    <row r="75" spans="1:8" ht="21">
      <c r="A75" s="40" t="s">
        <v>19</v>
      </c>
      <c r="B75" s="40"/>
      <c r="C75" s="40"/>
      <c r="D75" s="40"/>
      <c r="E75" s="5">
        <f>SUM(E76:E79)</f>
        <v>5</v>
      </c>
      <c r="F75" s="6">
        <f>SUM(F76:F79)</f>
        <v>0</v>
      </c>
      <c r="G75" s="7">
        <f>IF(F75&lt;2.495,1,IF(F75&lt;2.995,2,IF(F75&lt;3.745,3,IF(F75&lt;4.495,4,5))))</f>
        <v>1</v>
      </c>
      <c r="H75" s="8" t="str">
        <f t="shared" ref="H75:H79" si="9">IF(G75=1,"ปรับปรุง",IF(G75=2,"พอใช้",IF(G75=3,"ดี",IF(G75=4,"ดีมาก","ดีเยี่ยม"))))</f>
        <v>ปรับปรุง</v>
      </c>
    </row>
    <row r="76" spans="1:8" ht="58.5">
      <c r="A76" s="2" t="s">
        <v>23</v>
      </c>
      <c r="B76" s="24"/>
      <c r="C76" s="24">
        <v>1167</v>
      </c>
      <c r="D76" s="13">
        <f t="shared" ref="D76:D79" si="10">B76*100/C76</f>
        <v>0</v>
      </c>
      <c r="E76" s="15">
        <v>2</v>
      </c>
      <c r="F76" s="13">
        <f t="shared" ref="F76:F79" si="11">D76*E76/100</f>
        <v>0</v>
      </c>
      <c r="G76" s="14">
        <f>IF(F76&lt;0.995,1,IF(F76&lt;1.195,2,IF(F76&lt;1.495,3,IF(F76&lt;1.795,4,5))))</f>
        <v>1</v>
      </c>
      <c r="H76" s="8" t="str">
        <f t="shared" si="9"/>
        <v>ปรับปรุง</v>
      </c>
    </row>
    <row r="77" spans="1:8" ht="39">
      <c r="A77" s="2" t="s">
        <v>21</v>
      </c>
      <c r="B77" s="24"/>
      <c r="C77" s="24">
        <v>1167</v>
      </c>
      <c r="D77" s="13">
        <f t="shared" si="10"/>
        <v>0</v>
      </c>
      <c r="E77" s="15">
        <v>1</v>
      </c>
      <c r="F77" s="13">
        <f t="shared" si="11"/>
        <v>0</v>
      </c>
      <c r="G77" s="14">
        <f t="shared" ref="G77:G79" si="12">IF(F77&lt;0.495,1,IF(F77&lt;0.595,2,IF(F77&lt;0.745,3,IF(F77&lt;0.895,4,5))))</f>
        <v>1</v>
      </c>
      <c r="H77" s="8" t="str">
        <f t="shared" si="9"/>
        <v>ปรับปรุง</v>
      </c>
    </row>
    <row r="78" spans="1:8" ht="39">
      <c r="A78" s="2" t="s">
        <v>22</v>
      </c>
      <c r="B78" s="24"/>
      <c r="C78" s="24">
        <v>1167</v>
      </c>
      <c r="D78" s="13">
        <f t="shared" si="10"/>
        <v>0</v>
      </c>
      <c r="E78" s="15">
        <v>1</v>
      </c>
      <c r="F78" s="13">
        <f t="shared" si="11"/>
        <v>0</v>
      </c>
      <c r="G78" s="14">
        <f t="shared" si="12"/>
        <v>1</v>
      </c>
      <c r="H78" s="8" t="str">
        <f t="shared" si="9"/>
        <v>ปรับปรุง</v>
      </c>
    </row>
    <row r="79" spans="1:8" ht="21">
      <c r="A79" s="2" t="s">
        <v>20</v>
      </c>
      <c r="B79" s="24"/>
      <c r="C79" s="24">
        <v>1167</v>
      </c>
      <c r="D79" s="13">
        <f t="shared" si="10"/>
        <v>0</v>
      </c>
      <c r="E79" s="15">
        <v>1</v>
      </c>
      <c r="F79" s="13">
        <f t="shared" si="11"/>
        <v>0</v>
      </c>
      <c r="G79" s="14">
        <f t="shared" si="12"/>
        <v>1</v>
      </c>
      <c r="H79" s="8" t="str">
        <f t="shared" si="9"/>
        <v>ปรับปรุง</v>
      </c>
    </row>
    <row r="112" spans="1:8" ht="23.25">
      <c r="A112" s="39" t="s">
        <v>95</v>
      </c>
      <c r="B112" s="39"/>
      <c r="C112" s="39"/>
      <c r="D112" s="39"/>
      <c r="E112" s="39"/>
      <c r="F112" s="39"/>
      <c r="G112" s="39"/>
      <c r="H112" s="39"/>
    </row>
    <row r="113" spans="1:8" ht="93.75">
      <c r="A113" s="16" t="s">
        <v>0</v>
      </c>
      <c r="B113" s="12" t="s">
        <v>1</v>
      </c>
      <c r="C113" s="12" t="s">
        <v>11</v>
      </c>
      <c r="D113" s="12" t="s">
        <v>10</v>
      </c>
      <c r="E113" s="11" t="s">
        <v>9</v>
      </c>
      <c r="F113" s="12" t="s">
        <v>8</v>
      </c>
      <c r="G113" s="12" t="s">
        <v>2</v>
      </c>
      <c r="H113" s="12" t="s">
        <v>7</v>
      </c>
    </row>
    <row r="114" spans="1:8" ht="21">
      <c r="A114" s="40" t="s">
        <v>24</v>
      </c>
      <c r="B114" s="40"/>
      <c r="C114" s="40"/>
      <c r="D114" s="40"/>
      <c r="E114" s="5">
        <f>SUM(E115:E118)</f>
        <v>5</v>
      </c>
      <c r="F114" s="6">
        <f>SUM(F115:F118)</f>
        <v>4.8627103631532327</v>
      </c>
      <c r="G114" s="7">
        <f>IF(F114&lt;2.495,1,IF(F114&lt;2.995,2,IF(F114&lt;3.745,3,IF(F114&lt;4.495,4,5))))</f>
        <v>5</v>
      </c>
      <c r="H114" s="8" t="str">
        <f t="shared" ref="H114:H118" si="13">IF(G114=1,"ปรับปรุง",IF(G114=2,"พอใช้",IF(G114=3,"ดี",IF(G114=4,"ดีมาก","ดีเยี่ยม"))))</f>
        <v>ดีเยี่ยม</v>
      </c>
    </row>
    <row r="115" spans="1:8" ht="39">
      <c r="A115" s="2" t="s">
        <v>38</v>
      </c>
      <c r="B115" s="24">
        <v>1102</v>
      </c>
      <c r="C115" s="24">
        <v>1129</v>
      </c>
      <c r="D115" s="13">
        <f t="shared" ref="D115:D118" si="14">B115*100/C115</f>
        <v>97.608503100088569</v>
      </c>
      <c r="E115" s="15">
        <v>2</v>
      </c>
      <c r="F115" s="13">
        <f t="shared" ref="F115:F118" si="15">D115*E115/100</f>
        <v>1.9521700620017715</v>
      </c>
      <c r="G115" s="14">
        <f>IF(F115&lt;0.995,1,IF(F115&lt;1.195,2,IF(F115&lt;1.495,3,IF(F115&lt;1.795,4,5))))</f>
        <v>5</v>
      </c>
      <c r="H115" s="8" t="str">
        <f t="shared" si="13"/>
        <v>ดีเยี่ยม</v>
      </c>
    </row>
    <row r="116" spans="1:8" ht="39">
      <c r="A116" s="2" t="s">
        <v>39</v>
      </c>
      <c r="B116" s="24">
        <v>1099</v>
      </c>
      <c r="C116" s="24">
        <v>1129</v>
      </c>
      <c r="D116" s="13">
        <f t="shared" si="14"/>
        <v>97.342781222320639</v>
      </c>
      <c r="E116" s="15">
        <v>1</v>
      </c>
      <c r="F116" s="13">
        <f t="shared" si="15"/>
        <v>0.9734278122232064</v>
      </c>
      <c r="G116" s="14">
        <f t="shared" ref="G116:G118" si="16">IF(F116&lt;0.495,1,IF(F116&lt;0.595,2,IF(F116&lt;0.745,3,IF(F116&lt;0.895,4,5))))</f>
        <v>5</v>
      </c>
      <c r="H116" s="8" t="str">
        <f t="shared" si="13"/>
        <v>ดีเยี่ยม</v>
      </c>
    </row>
    <row r="117" spans="1:8" ht="39">
      <c r="A117" s="2" t="s">
        <v>40</v>
      </c>
      <c r="B117" s="24">
        <v>1119</v>
      </c>
      <c r="C117" s="24">
        <v>1129</v>
      </c>
      <c r="D117" s="13">
        <f t="shared" si="14"/>
        <v>99.114260407440213</v>
      </c>
      <c r="E117" s="15">
        <v>1</v>
      </c>
      <c r="F117" s="13">
        <f t="shared" si="15"/>
        <v>0.99114260407440213</v>
      </c>
      <c r="G117" s="14">
        <f t="shared" si="16"/>
        <v>5</v>
      </c>
      <c r="H117" s="8" t="str">
        <f t="shared" si="13"/>
        <v>ดีเยี่ยม</v>
      </c>
    </row>
    <row r="118" spans="1:8" ht="39">
      <c r="A118" s="2" t="s">
        <v>41</v>
      </c>
      <c r="B118" s="24">
        <v>1068</v>
      </c>
      <c r="C118" s="24">
        <v>1129</v>
      </c>
      <c r="D118" s="13">
        <f t="shared" si="14"/>
        <v>94.596988485385296</v>
      </c>
      <c r="E118" s="15">
        <v>1</v>
      </c>
      <c r="F118" s="13">
        <f t="shared" si="15"/>
        <v>0.94596988485385292</v>
      </c>
      <c r="G118" s="14">
        <f t="shared" si="16"/>
        <v>5</v>
      </c>
      <c r="H118" s="8" t="str">
        <f t="shared" si="13"/>
        <v>ดีเยี่ยม</v>
      </c>
    </row>
    <row r="151" spans="1:8" ht="23.25">
      <c r="A151" s="39" t="s">
        <v>95</v>
      </c>
      <c r="B151" s="39"/>
      <c r="C151" s="39"/>
      <c r="D151" s="39"/>
      <c r="E151" s="39"/>
      <c r="F151" s="39"/>
      <c r="G151" s="39"/>
      <c r="H151" s="39"/>
    </row>
    <row r="152" spans="1:8" ht="93.75">
      <c r="A152" s="16" t="s">
        <v>0</v>
      </c>
      <c r="B152" s="12" t="s">
        <v>1</v>
      </c>
      <c r="C152" s="12" t="s">
        <v>11</v>
      </c>
      <c r="D152" s="12" t="s">
        <v>10</v>
      </c>
      <c r="E152" s="11" t="s">
        <v>9</v>
      </c>
      <c r="F152" s="12" t="s">
        <v>8</v>
      </c>
      <c r="G152" s="12" t="s">
        <v>2</v>
      </c>
      <c r="H152" s="12" t="s">
        <v>7</v>
      </c>
    </row>
    <row r="153" spans="1:8" ht="21">
      <c r="A153" s="40" t="s">
        <v>25</v>
      </c>
      <c r="B153" s="40"/>
      <c r="C153" s="40"/>
      <c r="D153" s="40"/>
      <c r="E153" s="5">
        <f>SUM(E154:E157)</f>
        <v>5</v>
      </c>
      <c r="F153" s="6">
        <f>SUM(F154:F157)</f>
        <v>0</v>
      </c>
      <c r="G153" s="7">
        <f>IF(F153&lt;2.495,1,IF(F153&lt;2.995,2,IF(F153&lt;3.745,3,IF(F153&lt;4.495,4,5))))</f>
        <v>1</v>
      </c>
      <c r="H153" s="8" t="str">
        <f t="shared" ref="H153:H157" si="17">IF(G153=1,"ปรับปรุง",IF(G153=2,"พอใช้",IF(G153=3,"ดี",IF(G153=4,"ดีมาก","ดีเยี่ยม"))))</f>
        <v>ปรับปรุง</v>
      </c>
    </row>
    <row r="154" spans="1:8" ht="39">
      <c r="A154" s="2" t="s">
        <v>42</v>
      </c>
      <c r="B154" s="31"/>
      <c r="C154" s="31"/>
      <c r="D154" s="13"/>
      <c r="E154" s="15">
        <v>1</v>
      </c>
      <c r="F154" s="13">
        <f>D154*E154/5</f>
        <v>0</v>
      </c>
      <c r="G154" s="14"/>
      <c r="H154" s="8" t="str">
        <f t="shared" si="17"/>
        <v>ดีเยี่ยม</v>
      </c>
    </row>
    <row r="155" spans="1:8" ht="39">
      <c r="A155" s="2" t="s">
        <v>43</v>
      </c>
      <c r="B155" s="31"/>
      <c r="C155" s="31"/>
      <c r="D155" s="13"/>
      <c r="E155" s="15">
        <v>1</v>
      </c>
      <c r="F155" s="13">
        <f t="shared" ref="F155:F157" si="18">D155*E155/5</f>
        <v>0</v>
      </c>
      <c r="G155" s="14"/>
      <c r="H155" s="8" t="str">
        <f t="shared" si="17"/>
        <v>ดีเยี่ยม</v>
      </c>
    </row>
    <row r="156" spans="1:8" ht="39">
      <c r="A156" s="2" t="s">
        <v>44</v>
      </c>
      <c r="B156" s="31"/>
      <c r="C156" s="31"/>
      <c r="D156" s="13"/>
      <c r="E156" s="15">
        <v>2</v>
      </c>
      <c r="F156" s="13">
        <f t="shared" si="18"/>
        <v>0</v>
      </c>
      <c r="G156" s="14"/>
      <c r="H156" s="8" t="str">
        <f t="shared" si="17"/>
        <v>ดีเยี่ยม</v>
      </c>
    </row>
    <row r="157" spans="1:8" ht="21">
      <c r="A157" s="2" t="s">
        <v>26</v>
      </c>
      <c r="B157" s="31"/>
      <c r="C157" s="31"/>
      <c r="D157" s="13"/>
      <c r="E157" s="15">
        <v>1</v>
      </c>
      <c r="F157" s="13">
        <f t="shared" si="18"/>
        <v>0</v>
      </c>
      <c r="G157" s="14"/>
      <c r="H157" s="8" t="str">
        <f t="shared" si="17"/>
        <v>ดีเยี่ยม</v>
      </c>
    </row>
    <row r="192" spans="1:8" ht="23.25">
      <c r="A192" s="39" t="s">
        <v>95</v>
      </c>
      <c r="B192" s="39"/>
      <c r="C192" s="39"/>
      <c r="D192" s="39"/>
      <c r="E192" s="39"/>
      <c r="F192" s="39"/>
      <c r="G192" s="39"/>
      <c r="H192" s="39"/>
    </row>
    <row r="193" spans="1:8" ht="93.75">
      <c r="A193" s="16" t="s">
        <v>0</v>
      </c>
      <c r="B193" s="12" t="s">
        <v>1</v>
      </c>
      <c r="C193" s="12" t="s">
        <v>11</v>
      </c>
      <c r="D193" s="12" t="s">
        <v>10</v>
      </c>
      <c r="E193" s="11" t="s">
        <v>9</v>
      </c>
      <c r="F193" s="12" t="s">
        <v>8</v>
      </c>
      <c r="G193" s="12" t="s">
        <v>2</v>
      </c>
      <c r="H193" s="12" t="s">
        <v>7</v>
      </c>
    </row>
    <row r="194" spans="1:8" ht="21">
      <c r="A194" s="40" t="s">
        <v>27</v>
      </c>
      <c r="B194" s="40"/>
      <c r="C194" s="40"/>
      <c r="D194" s="40"/>
      <c r="E194" s="5">
        <f>SUM(E195:E198)</f>
        <v>5</v>
      </c>
      <c r="F194" s="6">
        <f>SUM(F195:F198)</f>
        <v>0</v>
      </c>
      <c r="G194" s="7">
        <f>IF(F194&lt;2.495,1,IF(F194&lt;2.995,2,IF(F194&lt;3.745,3,IF(F194&lt;4.495,4,5))))</f>
        <v>1</v>
      </c>
      <c r="H194" s="8" t="str">
        <f t="shared" ref="H194:H198" si="19">IF(G194=1,"ปรับปรุง",IF(G194=2,"พอใช้",IF(G194=3,"ดี",IF(G194=4,"ดีมาก","ดีเยี่ยม"))))</f>
        <v>ปรับปรุง</v>
      </c>
    </row>
    <row r="195" spans="1:8" ht="21">
      <c r="A195" s="2" t="s">
        <v>28</v>
      </c>
      <c r="B195" s="24"/>
      <c r="C195" s="24">
        <v>1167</v>
      </c>
      <c r="D195" s="13">
        <f t="shared" ref="D195:D198" si="20">B195*100/C195</f>
        <v>0</v>
      </c>
      <c r="E195" s="15">
        <v>2</v>
      </c>
      <c r="F195" s="13">
        <f t="shared" ref="F195:F198" si="21">D195*E195/100</f>
        <v>0</v>
      </c>
      <c r="G195" s="14">
        <f>IF(F195&lt;0.995,1,IF(F195&lt;1.195,2,IF(F195&lt;1.495,3,IF(F195&lt;1.795,4,5))))</f>
        <v>1</v>
      </c>
      <c r="H195" s="8" t="str">
        <f t="shared" si="19"/>
        <v>ปรับปรุง</v>
      </c>
    </row>
    <row r="196" spans="1:8" ht="39">
      <c r="A196" s="2" t="s">
        <v>45</v>
      </c>
      <c r="B196" s="24"/>
      <c r="C196" s="24">
        <v>1167</v>
      </c>
      <c r="D196" s="13">
        <f t="shared" si="20"/>
        <v>0</v>
      </c>
      <c r="E196" s="15">
        <v>1</v>
      </c>
      <c r="F196" s="13">
        <f t="shared" si="21"/>
        <v>0</v>
      </c>
      <c r="G196" s="14">
        <f t="shared" ref="G196:G198" si="22">IF(F196&lt;0.495,1,IF(F196&lt;0.595,2,IF(F196&lt;0.745,3,IF(F196&lt;0.895,4,5))))</f>
        <v>1</v>
      </c>
      <c r="H196" s="8" t="str">
        <f t="shared" si="19"/>
        <v>ปรับปรุง</v>
      </c>
    </row>
    <row r="197" spans="1:8" ht="21">
      <c r="A197" s="2" t="s">
        <v>29</v>
      </c>
      <c r="B197" s="24"/>
      <c r="C197" s="24">
        <v>1167</v>
      </c>
      <c r="D197" s="13">
        <f t="shared" si="20"/>
        <v>0</v>
      </c>
      <c r="E197" s="15">
        <v>1</v>
      </c>
      <c r="F197" s="13">
        <f t="shared" si="21"/>
        <v>0</v>
      </c>
      <c r="G197" s="14">
        <f t="shared" si="22"/>
        <v>1</v>
      </c>
      <c r="H197" s="8" t="str">
        <f t="shared" si="19"/>
        <v>ปรับปรุง</v>
      </c>
    </row>
    <row r="198" spans="1:8" ht="39">
      <c r="A198" s="2" t="s">
        <v>46</v>
      </c>
      <c r="B198" s="24"/>
      <c r="C198" s="24">
        <v>1167</v>
      </c>
      <c r="D198" s="13">
        <f t="shared" si="20"/>
        <v>0</v>
      </c>
      <c r="E198" s="15">
        <v>1</v>
      </c>
      <c r="F198" s="13">
        <f t="shared" si="21"/>
        <v>0</v>
      </c>
      <c r="G198" s="14">
        <f t="shared" si="22"/>
        <v>1</v>
      </c>
      <c r="H198" s="8" t="str">
        <f t="shared" si="19"/>
        <v>ปรับปรุง</v>
      </c>
    </row>
    <row r="234" spans="1:8" ht="23.25">
      <c r="A234" s="39" t="s">
        <v>95</v>
      </c>
      <c r="B234" s="39"/>
      <c r="C234" s="39"/>
      <c r="D234" s="39"/>
      <c r="E234" s="39"/>
      <c r="F234" s="39"/>
      <c r="G234" s="39"/>
      <c r="H234" s="39"/>
    </row>
    <row r="235" spans="1:8" ht="93.75">
      <c r="A235" s="16" t="s">
        <v>0</v>
      </c>
      <c r="B235" s="12" t="s">
        <v>1</v>
      </c>
      <c r="C235" s="12" t="s">
        <v>11</v>
      </c>
      <c r="D235" s="12" t="s">
        <v>10</v>
      </c>
      <c r="E235" s="11" t="s">
        <v>9</v>
      </c>
      <c r="F235" s="12" t="s">
        <v>8</v>
      </c>
      <c r="G235" s="12" t="s">
        <v>2</v>
      </c>
      <c r="H235" s="12" t="s">
        <v>7</v>
      </c>
    </row>
    <row r="236" spans="1:8" ht="19.5">
      <c r="A236" s="38" t="s">
        <v>4</v>
      </c>
      <c r="B236" s="38"/>
      <c r="C236" s="38"/>
      <c r="D236" s="38"/>
      <c r="E236" s="9">
        <f>SUM(E269,E265,E258,E254,E247,E237)</f>
        <v>20</v>
      </c>
      <c r="F236" s="6">
        <f>SUM(F269,F265,F258,F254,F247,F237)</f>
        <v>9.2620000000000005</v>
      </c>
      <c r="G236" s="9">
        <f>IF(F236&lt;24.995,1,IF(F236&lt;29.995,2,IF(F236&lt;37.495,3,IF(F236&lt;44.995,4,5))))</f>
        <v>1</v>
      </c>
      <c r="H236" s="9" t="str">
        <f t="shared" ref="H236:H246" si="23">IF(G236=1,"ปรับปรุง",IF(G236=2,"พอใช้",IF(G236=3,"ดี",IF(G236=4,"ดีมาก","ดีเยี่ยม"))))</f>
        <v>ปรับปรุง</v>
      </c>
    </row>
    <row r="237" spans="1:8" ht="39">
      <c r="A237" s="38" t="s">
        <v>30</v>
      </c>
      <c r="B237" s="38"/>
      <c r="C237" s="38"/>
      <c r="D237" s="38"/>
      <c r="E237" s="5">
        <f>SUM(E238:E246)</f>
        <v>10</v>
      </c>
      <c r="F237" s="6">
        <f>SUM(F238:F246)</f>
        <v>0</v>
      </c>
      <c r="G237" s="5">
        <f>IF(F237&lt;4.995,1,IF(F237&lt;5.995,2,IF(F237&lt;7.495,3,IF(F237&lt;8.995,4,5))))</f>
        <v>1</v>
      </c>
      <c r="H237" s="5" t="str">
        <f t="shared" si="23"/>
        <v>ปรับปรุง</v>
      </c>
    </row>
    <row r="238" spans="1:8" ht="58.5">
      <c r="A238" s="2" t="s">
        <v>47</v>
      </c>
      <c r="B238" s="24"/>
      <c r="C238" s="24">
        <v>60</v>
      </c>
      <c r="D238" s="13">
        <f t="shared" ref="D238:D246" si="24">B238*100/C238</f>
        <v>0</v>
      </c>
      <c r="E238" s="15">
        <v>1</v>
      </c>
      <c r="F238" s="13">
        <f t="shared" ref="F238:F246" si="25">D238*E238/100</f>
        <v>0</v>
      </c>
      <c r="G238" s="14">
        <f t="shared" ref="G238:G246" si="26">IF(F238&lt;0.495,1,IF(F238&lt;0.595,2,IF(F238&lt;0.745,3,IF(F238&lt;0.895,4,5))))</f>
        <v>1</v>
      </c>
      <c r="H238" s="8" t="str">
        <f t="shared" si="23"/>
        <v>ปรับปรุง</v>
      </c>
    </row>
    <row r="239" spans="1:8" ht="58.5">
      <c r="A239" s="2" t="s">
        <v>48</v>
      </c>
      <c r="B239" s="24"/>
      <c r="C239" s="24">
        <v>60</v>
      </c>
      <c r="D239" s="13">
        <f t="shared" si="24"/>
        <v>0</v>
      </c>
      <c r="E239" s="15">
        <v>1</v>
      </c>
      <c r="F239" s="13">
        <f t="shared" si="25"/>
        <v>0</v>
      </c>
      <c r="G239" s="14">
        <f t="shared" si="26"/>
        <v>1</v>
      </c>
      <c r="H239" s="8" t="str">
        <f t="shared" si="23"/>
        <v>ปรับปรุง</v>
      </c>
    </row>
    <row r="240" spans="1:8" ht="58.5">
      <c r="A240" s="2" t="s">
        <v>49</v>
      </c>
      <c r="B240" s="24"/>
      <c r="C240" s="24">
        <v>60</v>
      </c>
      <c r="D240" s="13">
        <f t="shared" si="24"/>
        <v>0</v>
      </c>
      <c r="E240" s="15">
        <v>2</v>
      </c>
      <c r="F240" s="13">
        <f t="shared" si="25"/>
        <v>0</v>
      </c>
      <c r="G240" s="14">
        <f>IF(F240&lt;0.995,1,IF(F240&lt;1.195,2,IF(F240&lt;1.495,3,IF(F240&lt;1.795,4,5))))</f>
        <v>1</v>
      </c>
      <c r="H240" s="8" t="str">
        <f t="shared" si="23"/>
        <v>ปรับปรุง</v>
      </c>
    </row>
    <row r="241" spans="1:8" ht="58.5">
      <c r="A241" s="2" t="s">
        <v>50</v>
      </c>
      <c r="B241" s="24"/>
      <c r="C241" s="24">
        <v>60</v>
      </c>
      <c r="D241" s="13">
        <f t="shared" si="24"/>
        <v>0</v>
      </c>
      <c r="E241" s="15">
        <v>1</v>
      </c>
      <c r="F241" s="13">
        <f t="shared" si="25"/>
        <v>0</v>
      </c>
      <c r="G241" s="14">
        <f t="shared" si="26"/>
        <v>1</v>
      </c>
      <c r="H241" s="8" t="str">
        <f t="shared" si="23"/>
        <v>ปรับปรุง</v>
      </c>
    </row>
    <row r="242" spans="1:8" ht="39">
      <c r="A242" s="2" t="s">
        <v>51</v>
      </c>
      <c r="B242" s="24"/>
      <c r="C242" s="24">
        <v>60</v>
      </c>
      <c r="D242" s="13">
        <f t="shared" si="24"/>
        <v>0</v>
      </c>
      <c r="E242" s="15">
        <v>1</v>
      </c>
      <c r="F242" s="13">
        <f t="shared" si="25"/>
        <v>0</v>
      </c>
      <c r="G242" s="14">
        <f t="shared" si="26"/>
        <v>1</v>
      </c>
      <c r="H242" s="8" t="str">
        <f t="shared" si="23"/>
        <v>ปรับปรุง</v>
      </c>
    </row>
    <row r="243" spans="1:8" ht="58.5">
      <c r="A243" s="2" t="s">
        <v>52</v>
      </c>
      <c r="B243" s="24"/>
      <c r="C243" s="24">
        <v>60</v>
      </c>
      <c r="D243" s="13">
        <f t="shared" si="24"/>
        <v>0</v>
      </c>
      <c r="E243" s="15">
        <v>1</v>
      </c>
      <c r="F243" s="13">
        <f t="shared" si="25"/>
        <v>0</v>
      </c>
      <c r="G243" s="14">
        <f t="shared" si="26"/>
        <v>1</v>
      </c>
      <c r="H243" s="8" t="str">
        <f t="shared" si="23"/>
        <v>ปรับปรุง</v>
      </c>
    </row>
    <row r="244" spans="1:8" ht="39">
      <c r="A244" s="2" t="s">
        <v>53</v>
      </c>
      <c r="B244" s="24"/>
      <c r="C244" s="24">
        <v>60</v>
      </c>
      <c r="D244" s="13">
        <f t="shared" si="24"/>
        <v>0</v>
      </c>
      <c r="E244" s="15">
        <v>1</v>
      </c>
      <c r="F244" s="13">
        <f t="shared" si="25"/>
        <v>0</v>
      </c>
      <c r="G244" s="14">
        <f t="shared" si="26"/>
        <v>1</v>
      </c>
      <c r="H244" s="8" t="str">
        <f t="shared" si="23"/>
        <v>ปรับปรุง</v>
      </c>
    </row>
    <row r="245" spans="1:8" ht="39">
      <c r="A245" s="2" t="s">
        <v>54</v>
      </c>
      <c r="B245" s="24"/>
      <c r="C245" s="24">
        <v>60</v>
      </c>
      <c r="D245" s="13">
        <f t="shared" si="24"/>
        <v>0</v>
      </c>
      <c r="E245" s="15">
        <v>1</v>
      </c>
      <c r="F245" s="13">
        <f t="shared" si="25"/>
        <v>0</v>
      </c>
      <c r="G245" s="14">
        <f t="shared" si="26"/>
        <v>1</v>
      </c>
      <c r="H245" s="8" t="str">
        <f t="shared" si="23"/>
        <v>ปรับปรุง</v>
      </c>
    </row>
    <row r="246" spans="1:8" ht="39">
      <c r="A246" s="2" t="s">
        <v>55</v>
      </c>
      <c r="B246" s="24"/>
      <c r="C246" s="24">
        <v>60</v>
      </c>
      <c r="D246" s="13">
        <f t="shared" si="24"/>
        <v>0</v>
      </c>
      <c r="E246" s="15">
        <v>1</v>
      </c>
      <c r="F246" s="13">
        <f t="shared" si="25"/>
        <v>0</v>
      </c>
      <c r="G246" s="14">
        <f t="shared" si="26"/>
        <v>1</v>
      </c>
      <c r="H246" s="8" t="str">
        <f t="shared" si="23"/>
        <v>ปรับปรุง</v>
      </c>
    </row>
    <row r="256" spans="1:8" ht="23.25">
      <c r="A256" s="39" t="s">
        <v>95</v>
      </c>
      <c r="B256" s="39"/>
      <c r="C256" s="39"/>
      <c r="D256" s="39"/>
      <c r="E256" s="39"/>
      <c r="F256" s="39"/>
      <c r="G256" s="39"/>
      <c r="H256" s="39"/>
    </row>
    <row r="257" spans="1:8" ht="93.75">
      <c r="A257" s="16" t="s">
        <v>0</v>
      </c>
      <c r="B257" s="12" t="s">
        <v>1</v>
      </c>
      <c r="C257" s="12" t="s">
        <v>11</v>
      </c>
      <c r="D257" s="12" t="s">
        <v>10</v>
      </c>
      <c r="E257" s="11" t="s">
        <v>9</v>
      </c>
      <c r="F257" s="12" t="s">
        <v>8</v>
      </c>
      <c r="G257" s="12" t="s">
        <v>2</v>
      </c>
      <c r="H257" s="12" t="s">
        <v>7</v>
      </c>
    </row>
    <row r="258" spans="1:8" ht="39">
      <c r="A258" s="38" t="s">
        <v>89</v>
      </c>
      <c r="B258" s="36"/>
      <c r="C258" s="36"/>
      <c r="D258" s="36"/>
      <c r="E258" s="5">
        <f>SUM(E259:E264)</f>
        <v>10</v>
      </c>
      <c r="F258" s="6">
        <f>SUM(F259:F264)</f>
        <v>9.2620000000000005</v>
      </c>
      <c r="G258" s="5">
        <f>IF(F258&lt;4.995,1,IF(F258&lt;5.995,2,IF(F258&lt;7.495,3,IF(F258&lt;8.995,4,5))))</f>
        <v>5</v>
      </c>
      <c r="H258" s="5" t="str">
        <f t="shared" ref="H258:H264" si="27">IF(G258=1,"ปรับปรุง",IF(G258=2,"พอใช้",IF(G258=3,"ดี",IF(G258=4,"ดีมาก","ดีเยี่ยม"))))</f>
        <v>ดีเยี่ยม</v>
      </c>
    </row>
    <row r="259" spans="1:8" ht="39">
      <c r="A259" s="2" t="s">
        <v>56</v>
      </c>
      <c r="B259" s="17"/>
      <c r="C259" s="17"/>
      <c r="D259" s="13">
        <v>4.5999999999999996</v>
      </c>
      <c r="E259" s="15">
        <v>1</v>
      </c>
      <c r="F259" s="13">
        <f>G259*E259/5</f>
        <v>0.91999999999999993</v>
      </c>
      <c r="G259" s="32">
        <v>4.5999999999999996</v>
      </c>
      <c r="H259" s="8" t="str">
        <f t="shared" si="27"/>
        <v>ดีเยี่ยม</v>
      </c>
    </row>
    <row r="260" spans="1:8" ht="58.5">
      <c r="A260" s="2" t="s">
        <v>57</v>
      </c>
      <c r="B260" s="17"/>
      <c r="C260" s="17"/>
      <c r="D260" s="13">
        <v>4.5</v>
      </c>
      <c r="E260" s="15">
        <v>2</v>
      </c>
      <c r="F260" s="13">
        <f t="shared" ref="F260:F264" si="28">G260*E260/5</f>
        <v>1.8</v>
      </c>
      <c r="G260" s="32">
        <v>4.5</v>
      </c>
      <c r="H260" s="8" t="str">
        <f t="shared" si="27"/>
        <v>ดีเยี่ยม</v>
      </c>
    </row>
    <row r="261" spans="1:8" ht="39">
      <c r="A261" s="2" t="s">
        <v>58</v>
      </c>
      <c r="B261" s="17"/>
      <c r="C261" s="17"/>
      <c r="D261" s="13">
        <v>5</v>
      </c>
      <c r="E261" s="15">
        <v>2</v>
      </c>
      <c r="F261" s="13">
        <f t="shared" si="28"/>
        <v>2</v>
      </c>
      <c r="G261" s="32">
        <v>5</v>
      </c>
      <c r="H261" s="8" t="str">
        <f t="shared" si="27"/>
        <v>ดีเยี่ยม</v>
      </c>
    </row>
    <row r="262" spans="1:8" ht="39">
      <c r="A262" s="2" t="s">
        <v>59</v>
      </c>
      <c r="B262" s="17"/>
      <c r="C262" s="17"/>
      <c r="D262" s="13">
        <v>4.4800000000000004</v>
      </c>
      <c r="E262" s="15">
        <v>2</v>
      </c>
      <c r="F262" s="13">
        <f t="shared" si="28"/>
        <v>1.7920000000000003</v>
      </c>
      <c r="G262" s="32">
        <v>4.4800000000000004</v>
      </c>
      <c r="H262" s="8" t="str">
        <f t="shared" si="27"/>
        <v>ดีเยี่ยม</v>
      </c>
    </row>
    <row r="263" spans="1:8" ht="39">
      <c r="A263" s="2" t="s">
        <v>60</v>
      </c>
      <c r="B263" s="17"/>
      <c r="C263" s="17"/>
      <c r="D263" s="13">
        <v>4.3499999999999996</v>
      </c>
      <c r="E263" s="15">
        <v>1</v>
      </c>
      <c r="F263" s="13">
        <f t="shared" si="28"/>
        <v>0.86999999999999988</v>
      </c>
      <c r="G263" s="32">
        <v>4.3499999999999996</v>
      </c>
      <c r="H263" s="8" t="str">
        <f t="shared" si="27"/>
        <v>ดีเยี่ยม</v>
      </c>
    </row>
    <row r="264" spans="1:8" ht="58.5">
      <c r="A264" s="2" t="s">
        <v>61</v>
      </c>
      <c r="B264" s="17"/>
      <c r="C264" s="17"/>
      <c r="D264" s="13">
        <v>4.7</v>
      </c>
      <c r="E264" s="15">
        <v>2</v>
      </c>
      <c r="F264" s="13">
        <f t="shared" si="28"/>
        <v>1.8800000000000001</v>
      </c>
      <c r="G264" s="32">
        <v>4.7</v>
      </c>
      <c r="H264" s="8" t="str">
        <f t="shared" si="27"/>
        <v>ดีเยี่ยม</v>
      </c>
    </row>
    <row r="288" spans="1:8" ht="23.25">
      <c r="A288" s="39" t="s">
        <v>95</v>
      </c>
      <c r="B288" s="39"/>
      <c r="C288" s="39"/>
      <c r="D288" s="39"/>
      <c r="E288" s="39"/>
      <c r="F288" s="39"/>
      <c r="G288" s="39"/>
      <c r="H288" s="39"/>
    </row>
    <row r="289" spans="1:8" ht="93.75">
      <c r="A289" s="16" t="s">
        <v>0</v>
      </c>
      <c r="B289" s="12" t="s">
        <v>1</v>
      </c>
      <c r="C289" s="12" t="s">
        <v>11</v>
      </c>
      <c r="D289" s="12" t="s">
        <v>10</v>
      </c>
      <c r="E289" s="11" t="s">
        <v>9</v>
      </c>
      <c r="F289" s="12" t="s">
        <v>8</v>
      </c>
      <c r="G289" s="12" t="s">
        <v>2</v>
      </c>
      <c r="H289" s="12" t="s">
        <v>7</v>
      </c>
    </row>
    <row r="290" spans="1:8" ht="58.5">
      <c r="A290" s="38" t="s">
        <v>5</v>
      </c>
      <c r="B290" s="36"/>
      <c r="C290" s="36"/>
      <c r="D290" s="36"/>
      <c r="E290" s="5">
        <f>SUM(E291:E293)</f>
        <v>5</v>
      </c>
      <c r="F290" s="6">
        <f>SUM(F291:F293)</f>
        <v>0</v>
      </c>
      <c r="G290" s="7">
        <f>IF(F290&lt;2.495,1,IF(F290&lt;2.995,2,IF(F290&lt;3.745,3,IF(F290&lt;4.495,4,5))))</f>
        <v>1</v>
      </c>
      <c r="H290" s="8" t="str">
        <f t="shared" ref="H290:H293" si="29">IF(G290=1,"ปรับปรุง",IF(G290=2,"พอใช้",IF(G290=3,"ดี",IF(G290=4,"ดีมาก","ดีเยี่ยม"))))</f>
        <v>ปรับปรุง</v>
      </c>
    </row>
    <row r="291" spans="1:8" ht="39">
      <c r="A291" s="2" t="s">
        <v>62</v>
      </c>
      <c r="B291" s="17"/>
      <c r="C291" s="17"/>
      <c r="D291" s="13"/>
      <c r="E291" s="15">
        <v>2</v>
      </c>
      <c r="F291" s="13">
        <f t="shared" ref="F291:F293" si="30">G291*E291/5</f>
        <v>0</v>
      </c>
      <c r="G291" s="32"/>
      <c r="H291" s="8" t="str">
        <f t="shared" si="29"/>
        <v>ดีเยี่ยม</v>
      </c>
    </row>
    <row r="292" spans="1:8" ht="39">
      <c r="A292" s="2" t="s">
        <v>63</v>
      </c>
      <c r="B292" s="17"/>
      <c r="C292" s="17"/>
      <c r="D292" s="13"/>
      <c r="E292" s="15">
        <v>1</v>
      </c>
      <c r="F292" s="13">
        <f t="shared" si="30"/>
        <v>0</v>
      </c>
      <c r="G292" s="32"/>
      <c r="H292" s="8" t="str">
        <f t="shared" si="29"/>
        <v>ดีเยี่ยม</v>
      </c>
    </row>
    <row r="293" spans="1:8" ht="39">
      <c r="A293" s="2" t="s">
        <v>64</v>
      </c>
      <c r="B293" s="17"/>
      <c r="C293" s="17"/>
      <c r="D293" s="13"/>
      <c r="E293" s="15">
        <v>2</v>
      </c>
      <c r="F293" s="13">
        <f t="shared" si="30"/>
        <v>0</v>
      </c>
      <c r="G293" s="32"/>
      <c r="H293" s="8" t="str">
        <f t="shared" si="29"/>
        <v>ดีเยี่ยม</v>
      </c>
    </row>
    <row r="326" spans="1:8" ht="23.25">
      <c r="A326" s="39" t="s">
        <v>95</v>
      </c>
      <c r="B326" s="39"/>
      <c r="C326" s="39"/>
      <c r="D326" s="39"/>
      <c r="E326" s="39"/>
      <c r="F326" s="39"/>
      <c r="G326" s="39"/>
      <c r="H326" s="39"/>
    </row>
    <row r="327" spans="1:8" ht="93.75">
      <c r="A327" s="16" t="s">
        <v>0</v>
      </c>
      <c r="B327" s="12" t="s">
        <v>1</v>
      </c>
      <c r="C327" s="12" t="s">
        <v>11</v>
      </c>
      <c r="D327" s="12" t="s">
        <v>10</v>
      </c>
      <c r="E327" s="11" t="s">
        <v>9</v>
      </c>
      <c r="F327" s="12" t="s">
        <v>8</v>
      </c>
      <c r="G327" s="12" t="s">
        <v>2</v>
      </c>
      <c r="H327" s="12" t="s">
        <v>7</v>
      </c>
    </row>
    <row r="328" spans="1:8" ht="58.5">
      <c r="A328" s="38" t="s">
        <v>90</v>
      </c>
      <c r="B328" s="36"/>
      <c r="C328" s="36"/>
      <c r="D328" s="36"/>
      <c r="E328" s="5">
        <f>SUM(E329:E334)</f>
        <v>10</v>
      </c>
      <c r="F328" s="6">
        <f>SUM(F329:F334)</f>
        <v>8.6</v>
      </c>
      <c r="G328" s="33">
        <f>IF(F328&lt;4.995,1,IF(F328&lt;5.995,2,IF(F328&lt;7.495,3,IF(F328&lt;8.995,4,5))))</f>
        <v>4</v>
      </c>
      <c r="H328" s="5" t="str">
        <f t="shared" ref="H328:H334" si="31">IF(G328=1,"ปรับปรุง",IF(G328=2,"พอใช้",IF(G328=3,"ดี",IF(G328=4,"ดีมาก","ดีเยี่ยม"))))</f>
        <v>ดีมาก</v>
      </c>
    </row>
    <row r="329" spans="1:8" ht="39">
      <c r="A329" s="2" t="s">
        <v>65</v>
      </c>
      <c r="B329" s="17"/>
      <c r="C329" s="17"/>
      <c r="D329" s="13">
        <v>4</v>
      </c>
      <c r="E329" s="15">
        <v>2</v>
      </c>
      <c r="F329" s="13">
        <f t="shared" ref="F329:F334" si="32">G329*E329/5</f>
        <v>1.6</v>
      </c>
      <c r="G329" s="32">
        <v>4</v>
      </c>
      <c r="H329" s="8" t="str">
        <f t="shared" si="31"/>
        <v>ดีมาก</v>
      </c>
    </row>
    <row r="330" spans="1:8" ht="58.5">
      <c r="A330" s="2" t="s">
        <v>66</v>
      </c>
      <c r="B330" s="17"/>
      <c r="C330" s="17"/>
      <c r="D330" s="13">
        <v>4</v>
      </c>
      <c r="E330" s="15">
        <v>2</v>
      </c>
      <c r="F330" s="13">
        <f t="shared" si="32"/>
        <v>1.6</v>
      </c>
      <c r="G330" s="32">
        <v>4</v>
      </c>
      <c r="H330" s="8" t="str">
        <f t="shared" si="31"/>
        <v>ดีมาก</v>
      </c>
    </row>
    <row r="331" spans="1:8" ht="58.5">
      <c r="A331" s="2" t="s">
        <v>67</v>
      </c>
      <c r="B331" s="17"/>
      <c r="C331" s="17"/>
      <c r="D331" s="13">
        <v>5</v>
      </c>
      <c r="E331" s="15">
        <v>1</v>
      </c>
      <c r="F331" s="13">
        <f t="shared" si="32"/>
        <v>1</v>
      </c>
      <c r="G331" s="32">
        <v>5</v>
      </c>
      <c r="H331" s="8" t="str">
        <f t="shared" si="31"/>
        <v>ดีเยี่ยม</v>
      </c>
    </row>
    <row r="332" spans="1:8" ht="39">
      <c r="A332" s="2" t="s">
        <v>68</v>
      </c>
      <c r="B332" s="17"/>
      <c r="C332" s="17"/>
      <c r="D332" s="13">
        <v>4</v>
      </c>
      <c r="E332" s="15">
        <v>1</v>
      </c>
      <c r="F332" s="13">
        <f t="shared" si="32"/>
        <v>0.8</v>
      </c>
      <c r="G332" s="32">
        <v>4</v>
      </c>
      <c r="H332" s="8" t="str">
        <f t="shared" si="31"/>
        <v>ดีมาก</v>
      </c>
    </row>
    <row r="333" spans="1:8" ht="39">
      <c r="A333" s="2" t="s">
        <v>69</v>
      </c>
      <c r="B333" s="17"/>
      <c r="C333" s="17"/>
      <c r="D333" s="13">
        <v>4</v>
      </c>
      <c r="E333" s="15">
        <v>2</v>
      </c>
      <c r="F333" s="13">
        <f t="shared" si="32"/>
        <v>1.6</v>
      </c>
      <c r="G333" s="32">
        <v>4</v>
      </c>
      <c r="H333" s="8" t="str">
        <f t="shared" si="31"/>
        <v>ดีมาก</v>
      </c>
    </row>
    <row r="334" spans="1:8" ht="39">
      <c r="A334" s="2" t="s">
        <v>70</v>
      </c>
      <c r="B334" s="17"/>
      <c r="C334" s="17"/>
      <c r="D334" s="13">
        <v>5</v>
      </c>
      <c r="E334" s="15">
        <v>2</v>
      </c>
      <c r="F334" s="13">
        <f t="shared" si="32"/>
        <v>2</v>
      </c>
      <c r="G334" s="32">
        <v>5</v>
      </c>
      <c r="H334" s="8" t="str">
        <f t="shared" si="31"/>
        <v>ดีเยี่ยม</v>
      </c>
    </row>
    <row r="356" spans="1:8" ht="23.25">
      <c r="A356" s="39" t="s">
        <v>95</v>
      </c>
      <c r="B356" s="39"/>
      <c r="C356" s="39"/>
      <c r="D356" s="39"/>
      <c r="E356" s="39"/>
      <c r="F356" s="39"/>
      <c r="G356" s="39"/>
      <c r="H356" s="39"/>
    </row>
    <row r="357" spans="1:8" ht="93.75">
      <c r="A357" s="16" t="s">
        <v>0</v>
      </c>
      <c r="B357" s="12" t="s">
        <v>1</v>
      </c>
      <c r="C357" s="12" t="s">
        <v>11</v>
      </c>
      <c r="D357" s="12" t="s">
        <v>10</v>
      </c>
      <c r="E357" s="11" t="s">
        <v>9</v>
      </c>
      <c r="F357" s="12" t="s">
        <v>8</v>
      </c>
      <c r="G357" s="12" t="s">
        <v>2</v>
      </c>
      <c r="H357" s="12" t="s">
        <v>7</v>
      </c>
    </row>
    <row r="358" spans="1:8" ht="58.5">
      <c r="A358" s="38" t="s">
        <v>91</v>
      </c>
      <c r="B358" s="36"/>
      <c r="C358" s="36"/>
      <c r="D358" s="36"/>
      <c r="E358" s="5">
        <f>SUM(E359:E361)</f>
        <v>10</v>
      </c>
      <c r="F358" s="6">
        <f>SUM(F359:F361)</f>
        <v>7.1999999999999993</v>
      </c>
      <c r="G358" s="33">
        <f>IF(F358&lt;4.995,1,IF(F358&lt;5.995,2,IF(F358&lt;7.495,3,IF(F358&lt;8.995,4,5))))</f>
        <v>3</v>
      </c>
      <c r="H358" s="5" t="str">
        <f t="shared" ref="H358:H361" si="33">IF(G358=1,"ปรับปรุง",IF(G358=2,"พอใช้",IF(G358=3,"ดี",IF(G358=4,"ดีมาก","ดีเยี่ยม"))))</f>
        <v>ดี</v>
      </c>
    </row>
    <row r="359" spans="1:8" ht="39">
      <c r="A359" s="2" t="s">
        <v>71</v>
      </c>
      <c r="B359" s="17"/>
      <c r="C359" s="17"/>
      <c r="D359" s="13">
        <v>3</v>
      </c>
      <c r="E359" s="15">
        <v>4</v>
      </c>
      <c r="F359" s="13">
        <f t="shared" ref="F359:F361" si="34">G359*E359/5</f>
        <v>2.4</v>
      </c>
      <c r="G359" s="37">
        <v>3</v>
      </c>
      <c r="H359" s="8" t="str">
        <f t="shared" si="33"/>
        <v>ดี</v>
      </c>
    </row>
    <row r="360" spans="1:8" ht="39">
      <c r="A360" s="2" t="s">
        <v>72</v>
      </c>
      <c r="B360" s="17"/>
      <c r="C360" s="17"/>
      <c r="D360" s="13">
        <v>4</v>
      </c>
      <c r="E360" s="15">
        <v>3</v>
      </c>
      <c r="F360" s="13">
        <f t="shared" si="34"/>
        <v>2.4</v>
      </c>
      <c r="G360" s="37">
        <v>4</v>
      </c>
      <c r="H360" s="8" t="str">
        <f t="shared" si="33"/>
        <v>ดีมาก</v>
      </c>
    </row>
    <row r="361" spans="1:8" ht="58.5">
      <c r="A361" s="2" t="s">
        <v>73</v>
      </c>
      <c r="B361" s="17"/>
      <c r="C361" s="17"/>
      <c r="D361" s="13">
        <v>4</v>
      </c>
      <c r="E361" s="15">
        <v>3</v>
      </c>
      <c r="F361" s="13">
        <f t="shared" si="34"/>
        <v>2.4</v>
      </c>
      <c r="G361" s="37">
        <v>4</v>
      </c>
      <c r="H361" s="8" t="str">
        <f t="shared" si="33"/>
        <v>ดีมาก</v>
      </c>
    </row>
    <row r="393" spans="1:8" ht="23.25">
      <c r="A393" s="39" t="s">
        <v>95</v>
      </c>
      <c r="B393" s="39"/>
      <c r="C393" s="39"/>
      <c r="D393" s="39"/>
      <c r="E393" s="39"/>
      <c r="F393" s="39"/>
      <c r="G393" s="39"/>
      <c r="H393" s="39"/>
    </row>
    <row r="394" spans="1:8" ht="93.75">
      <c r="A394" s="16" t="s">
        <v>0</v>
      </c>
      <c r="B394" s="12" t="s">
        <v>1</v>
      </c>
      <c r="C394" s="12" t="s">
        <v>11</v>
      </c>
      <c r="D394" s="12" t="s">
        <v>10</v>
      </c>
      <c r="E394" s="11" t="s">
        <v>9</v>
      </c>
      <c r="F394" s="12" t="s">
        <v>8</v>
      </c>
      <c r="G394" s="12" t="s">
        <v>2</v>
      </c>
      <c r="H394" s="12" t="s">
        <v>7</v>
      </c>
    </row>
    <row r="395" spans="1:8" ht="39">
      <c r="A395" s="38" t="s">
        <v>31</v>
      </c>
      <c r="B395" s="36"/>
      <c r="C395" s="36"/>
      <c r="D395" s="36"/>
      <c r="E395" s="5">
        <f>SUM(E396:E401)</f>
        <v>5</v>
      </c>
      <c r="F395" s="6">
        <f>SUM(F396:F401)</f>
        <v>4.8</v>
      </c>
      <c r="G395" s="7">
        <f>IF(F395&lt;2.495,1,IF(F395&lt;2.995,2,IF(F395&lt;3.745,3,IF(F395&lt;4.495,4,5))))</f>
        <v>5</v>
      </c>
      <c r="H395" s="8" t="str">
        <f t="shared" ref="H395:H401" si="35">IF(G395=1,"ปรับปรุง",IF(G395=2,"พอใช้",IF(G395=3,"ดี",IF(G395=4,"ดีมาก","ดีเยี่ยม"))))</f>
        <v>ดีเยี่ยม</v>
      </c>
    </row>
    <row r="396" spans="1:8" ht="21">
      <c r="A396" s="2" t="s">
        <v>32</v>
      </c>
      <c r="B396" s="17"/>
      <c r="C396" s="17"/>
      <c r="D396" s="13">
        <v>5</v>
      </c>
      <c r="E396" s="15">
        <v>1</v>
      </c>
      <c r="F396" s="13">
        <f t="shared" ref="F396:F401" si="36">G396*E396/5</f>
        <v>1</v>
      </c>
      <c r="G396" s="37">
        <v>5</v>
      </c>
      <c r="H396" s="8" t="str">
        <f t="shared" si="35"/>
        <v>ดีเยี่ยม</v>
      </c>
    </row>
    <row r="397" spans="1:8" ht="58.5">
      <c r="A397" s="2" t="s">
        <v>74</v>
      </c>
      <c r="B397" s="17"/>
      <c r="C397" s="17"/>
      <c r="D397" s="13">
        <v>5</v>
      </c>
      <c r="E397" s="15">
        <v>1</v>
      </c>
      <c r="F397" s="13">
        <f t="shared" si="36"/>
        <v>1</v>
      </c>
      <c r="G397" s="37">
        <v>5</v>
      </c>
      <c r="H397" s="8" t="str">
        <f t="shared" si="35"/>
        <v>ดีเยี่ยม</v>
      </c>
    </row>
    <row r="398" spans="1:8" ht="39">
      <c r="A398" s="2" t="s">
        <v>75</v>
      </c>
      <c r="B398" s="17"/>
      <c r="C398" s="17"/>
      <c r="D398" s="13">
        <v>4.5</v>
      </c>
      <c r="E398" s="15">
        <v>1</v>
      </c>
      <c r="F398" s="13">
        <f t="shared" si="36"/>
        <v>0.9</v>
      </c>
      <c r="G398" s="37">
        <v>4.5</v>
      </c>
      <c r="H398" s="8" t="str">
        <f t="shared" si="35"/>
        <v>ดีเยี่ยม</v>
      </c>
    </row>
    <row r="399" spans="1:8" ht="39">
      <c r="A399" s="2" t="s">
        <v>83</v>
      </c>
      <c r="B399" s="17"/>
      <c r="C399" s="17"/>
      <c r="D399" s="13">
        <v>4</v>
      </c>
      <c r="E399" s="26">
        <v>0.5</v>
      </c>
      <c r="F399" s="13">
        <f t="shared" si="36"/>
        <v>0.4</v>
      </c>
      <c r="G399" s="37">
        <v>4</v>
      </c>
      <c r="H399" s="8" t="str">
        <f t="shared" si="35"/>
        <v>ดีมาก</v>
      </c>
    </row>
    <row r="400" spans="1:8" ht="58.5">
      <c r="A400" s="2" t="s">
        <v>76</v>
      </c>
      <c r="B400" s="17"/>
      <c r="C400" s="17"/>
      <c r="D400" s="13">
        <v>5</v>
      </c>
      <c r="E400" s="26">
        <v>0.5</v>
      </c>
      <c r="F400" s="13">
        <f t="shared" si="36"/>
        <v>0.5</v>
      </c>
      <c r="G400" s="37">
        <v>5</v>
      </c>
      <c r="H400" s="8" t="str">
        <f t="shared" si="35"/>
        <v>ดีเยี่ยม</v>
      </c>
    </row>
    <row r="401" spans="1:8" ht="39">
      <c r="A401" s="2" t="s">
        <v>77</v>
      </c>
      <c r="B401" s="17"/>
      <c r="C401" s="17"/>
      <c r="D401" s="13">
        <v>5</v>
      </c>
      <c r="E401" s="15">
        <v>1</v>
      </c>
      <c r="F401" s="13">
        <f t="shared" si="36"/>
        <v>1</v>
      </c>
      <c r="G401" s="37">
        <v>5</v>
      </c>
      <c r="H401" s="8" t="str">
        <f t="shared" si="35"/>
        <v>ดีเยี่ยม</v>
      </c>
    </row>
    <row r="426" spans="1:8" ht="23.25">
      <c r="A426" s="39" t="s">
        <v>95</v>
      </c>
      <c r="B426" s="39"/>
      <c r="C426" s="39"/>
      <c r="D426" s="39"/>
      <c r="E426" s="39"/>
      <c r="F426" s="39"/>
      <c r="G426" s="39"/>
      <c r="H426" s="39"/>
    </row>
    <row r="427" spans="1:8" ht="93.75">
      <c r="A427" s="16" t="s">
        <v>0</v>
      </c>
      <c r="B427" s="12" t="s">
        <v>1</v>
      </c>
      <c r="C427" s="12" t="s">
        <v>11</v>
      </c>
      <c r="D427" s="12" t="s">
        <v>10</v>
      </c>
      <c r="E427" s="11" t="s">
        <v>9</v>
      </c>
      <c r="F427" s="12" t="s">
        <v>8</v>
      </c>
      <c r="G427" s="12" t="s">
        <v>2</v>
      </c>
      <c r="H427" s="12" t="s">
        <v>7</v>
      </c>
    </row>
    <row r="428" spans="1:8" ht="39">
      <c r="A428" s="38" t="s">
        <v>33</v>
      </c>
      <c r="B428" s="38"/>
      <c r="C428" s="38"/>
      <c r="D428" s="36"/>
      <c r="E428" s="9">
        <f t="shared" ref="E428:G428" si="37">E429</f>
        <v>10</v>
      </c>
      <c r="F428" s="10">
        <f t="shared" si="37"/>
        <v>0</v>
      </c>
      <c r="G428" s="9">
        <f t="shared" si="37"/>
        <v>1</v>
      </c>
      <c r="H428" s="9" t="str">
        <f t="shared" ref="H428:H431" si="38">IF(G428=1,"ปรับปรุง",IF(G428=2,"พอใช้",IF(G428=3,"ดี",IF(G428=4,"ดีมาก","ดีเยี่ยม"))))</f>
        <v>ปรับปรุง</v>
      </c>
    </row>
    <row r="429" spans="1:8" ht="39">
      <c r="A429" s="38" t="s">
        <v>92</v>
      </c>
      <c r="B429" s="38"/>
      <c r="C429" s="38"/>
      <c r="D429" s="36"/>
      <c r="E429" s="5">
        <f>SUM(E430:E431)</f>
        <v>10</v>
      </c>
      <c r="F429" s="6">
        <f>SUM(F430:F431)</f>
        <v>0</v>
      </c>
      <c r="G429" s="5">
        <f>IF(F429&lt;4.995,1,IF(F429&lt;5.995,2,IF(F429&lt;7.495,3,IF(F429&lt;8.995,4,5))))</f>
        <v>1</v>
      </c>
      <c r="H429" s="5" t="str">
        <f t="shared" si="38"/>
        <v>ปรับปรุง</v>
      </c>
    </row>
    <row r="430" spans="1:8" ht="97.5">
      <c r="A430" s="2" t="s">
        <v>82</v>
      </c>
      <c r="B430" s="2"/>
      <c r="C430" s="2"/>
      <c r="D430" s="13"/>
      <c r="E430" s="9">
        <v>5</v>
      </c>
      <c r="F430" s="13">
        <f t="shared" ref="F430:F431" si="39">G430*E430/5</f>
        <v>0</v>
      </c>
      <c r="G430" s="37"/>
      <c r="H430" s="8" t="str">
        <f t="shared" si="38"/>
        <v>ดีเยี่ยม</v>
      </c>
    </row>
    <row r="431" spans="1:8" ht="58.5">
      <c r="A431" s="2" t="s">
        <v>81</v>
      </c>
      <c r="B431" s="2"/>
      <c r="C431" s="2"/>
      <c r="D431" s="13"/>
      <c r="E431" s="15">
        <v>5</v>
      </c>
      <c r="F431" s="13">
        <f t="shared" si="39"/>
        <v>0</v>
      </c>
      <c r="G431" s="37"/>
      <c r="H431" s="8" t="str">
        <f t="shared" si="38"/>
        <v>ดีเยี่ยม</v>
      </c>
    </row>
    <row r="460" spans="1:8" ht="23.25">
      <c r="A460" s="39" t="s">
        <v>95</v>
      </c>
      <c r="B460" s="39"/>
      <c r="C460" s="39"/>
      <c r="D460" s="39"/>
      <c r="E460" s="39"/>
      <c r="F460" s="39"/>
      <c r="G460" s="39"/>
      <c r="H460" s="39"/>
    </row>
    <row r="461" spans="1:8" ht="93.75">
      <c r="A461" s="16" t="s">
        <v>0</v>
      </c>
      <c r="B461" s="12" t="s">
        <v>1</v>
      </c>
      <c r="C461" s="12" t="s">
        <v>11</v>
      </c>
      <c r="D461" s="12" t="s">
        <v>10</v>
      </c>
      <c r="E461" s="11" t="s">
        <v>9</v>
      </c>
      <c r="F461" s="12" t="s">
        <v>8</v>
      </c>
      <c r="G461" s="12" t="s">
        <v>2</v>
      </c>
      <c r="H461" s="12" t="s">
        <v>7</v>
      </c>
    </row>
    <row r="462" spans="1:8" ht="19.5">
      <c r="A462" s="38" t="s">
        <v>34</v>
      </c>
      <c r="B462" s="38"/>
      <c r="C462" s="38"/>
      <c r="D462" s="36"/>
      <c r="E462" s="9">
        <v>5</v>
      </c>
      <c r="F462" s="10">
        <f t="shared" ref="F462:G462" si="40">F463</f>
        <v>5</v>
      </c>
      <c r="G462" s="9">
        <f t="shared" si="40"/>
        <v>5</v>
      </c>
      <c r="H462" s="9" t="str">
        <f t="shared" ref="H462:H465" si="41">IF(G462=1,"ปรับปรุง",IF(G462=2,"พอใช้",IF(G462=3,"ดี",IF(G462=4,"ดีมาก","ดีเยี่ยม"))))</f>
        <v>ดีเยี่ยม</v>
      </c>
    </row>
    <row r="463" spans="1:8" ht="58.5">
      <c r="A463" s="38" t="s">
        <v>35</v>
      </c>
      <c r="B463" s="38"/>
      <c r="C463" s="38"/>
      <c r="D463" s="38"/>
      <c r="E463" s="5">
        <f>SUM(E464:E465)</f>
        <v>5</v>
      </c>
      <c r="F463" s="6">
        <f>SUM(F464:F465)</f>
        <v>5</v>
      </c>
      <c r="G463" s="7">
        <f>IF(F463&lt;2.495,1,IF(F463&lt;2.995,2,IF(F463&lt;3.745,3,IF(F463&lt;4.495,4,5))))</f>
        <v>5</v>
      </c>
      <c r="H463" s="5" t="str">
        <f t="shared" si="41"/>
        <v>ดีเยี่ยม</v>
      </c>
    </row>
    <row r="464" spans="1:8" ht="58.5">
      <c r="A464" s="2" t="s">
        <v>80</v>
      </c>
      <c r="B464" s="17"/>
      <c r="C464" s="17"/>
      <c r="D464" s="13"/>
      <c r="E464" s="9">
        <v>3</v>
      </c>
      <c r="F464" s="13">
        <f t="shared" ref="F464:F465" si="42">G464*E464/5</f>
        <v>3</v>
      </c>
      <c r="G464" s="37">
        <v>5</v>
      </c>
      <c r="H464" s="8" t="str">
        <f t="shared" si="41"/>
        <v>ดีเยี่ยม</v>
      </c>
    </row>
    <row r="465" spans="1:8" ht="58.5">
      <c r="A465" s="2" t="s">
        <v>79</v>
      </c>
      <c r="B465" s="17"/>
      <c r="C465" s="17"/>
      <c r="D465" s="13"/>
      <c r="E465" s="15">
        <v>2</v>
      </c>
      <c r="F465" s="13">
        <f t="shared" si="42"/>
        <v>2</v>
      </c>
      <c r="G465" s="37">
        <v>5</v>
      </c>
      <c r="H465" s="8" t="str">
        <f t="shared" si="41"/>
        <v>ดีเยี่ยม</v>
      </c>
    </row>
    <row r="497" spans="1:8" ht="23.25">
      <c r="A497" s="39" t="s">
        <v>95</v>
      </c>
      <c r="B497" s="39"/>
      <c r="C497" s="39"/>
      <c r="D497" s="39"/>
      <c r="E497" s="39"/>
      <c r="F497" s="39"/>
      <c r="G497" s="39"/>
      <c r="H497" s="39"/>
    </row>
    <row r="498" spans="1:8" ht="93.75">
      <c r="A498" s="16" t="s">
        <v>0</v>
      </c>
      <c r="B498" s="12" t="s">
        <v>1</v>
      </c>
      <c r="C498" s="12" t="s">
        <v>11</v>
      </c>
      <c r="D498" s="12" t="s">
        <v>10</v>
      </c>
      <c r="E498" s="11" t="s">
        <v>9</v>
      </c>
      <c r="F498" s="12" t="s">
        <v>8</v>
      </c>
      <c r="G498" s="12" t="s">
        <v>2</v>
      </c>
      <c r="H498" s="12" t="s">
        <v>7</v>
      </c>
    </row>
    <row r="499" spans="1:8" ht="19.5">
      <c r="A499" s="38" t="s">
        <v>6</v>
      </c>
      <c r="B499" s="36"/>
      <c r="C499" s="36"/>
      <c r="D499" s="36"/>
      <c r="E499" s="9">
        <v>5</v>
      </c>
      <c r="F499" s="10">
        <f t="shared" ref="F499:G499" si="43">F500</f>
        <v>3.8</v>
      </c>
      <c r="G499" s="9">
        <f t="shared" si="43"/>
        <v>4</v>
      </c>
      <c r="H499" s="9" t="str">
        <f t="shared" ref="H499:H502" si="44">IF(G499=1,"ปรับปรุง",IF(G499=2,"พอใช้",IF(G499=3,"ดี",IF(G499=4,"ดีมาก","ดีเยี่ยม"))))</f>
        <v>ดีมาก</v>
      </c>
    </row>
    <row r="500" spans="1:8" ht="58.5">
      <c r="A500" s="38" t="s">
        <v>36</v>
      </c>
      <c r="B500" s="36"/>
      <c r="C500" s="36"/>
      <c r="D500" s="36"/>
      <c r="E500" s="5">
        <f>SUM(E501:E502)</f>
        <v>5</v>
      </c>
      <c r="F500" s="6">
        <f>SUM(F501:F502)</f>
        <v>3.8</v>
      </c>
      <c r="G500" s="7">
        <f>IF(F500&lt;2.495,1,IF(F500&lt;2.995,2,IF(F500&lt;3.745,3,IF(F500&lt;4.495,4,5))))</f>
        <v>4</v>
      </c>
      <c r="H500" s="8" t="str">
        <f t="shared" si="44"/>
        <v>ดีมาก</v>
      </c>
    </row>
    <row r="501" spans="1:8" ht="39">
      <c r="A501" s="2" t="s">
        <v>78</v>
      </c>
      <c r="B501" s="17"/>
      <c r="C501" s="17"/>
      <c r="D501" s="13">
        <v>4</v>
      </c>
      <c r="E501" s="15">
        <v>3</v>
      </c>
      <c r="F501" s="13">
        <f t="shared" ref="F501:F502" si="45">G501*E501/5</f>
        <v>2.4</v>
      </c>
      <c r="G501" s="37">
        <v>4</v>
      </c>
      <c r="H501" s="8" t="str">
        <f t="shared" si="44"/>
        <v>ดีมาก</v>
      </c>
    </row>
    <row r="502" spans="1:8" ht="21">
      <c r="A502" s="2" t="s">
        <v>37</v>
      </c>
      <c r="B502" s="17"/>
      <c r="C502" s="17"/>
      <c r="D502" s="13">
        <v>3.5</v>
      </c>
      <c r="E502" s="15">
        <v>2</v>
      </c>
      <c r="F502" s="13">
        <f t="shared" si="45"/>
        <v>1.4</v>
      </c>
      <c r="G502" s="37">
        <v>3.5</v>
      </c>
      <c r="H502" s="8" t="str">
        <f t="shared" si="44"/>
        <v>ดีเยี่ยม</v>
      </c>
    </row>
  </sheetData>
  <mergeCells count="21">
    <mergeCell ref="A426:H426"/>
    <mergeCell ref="A460:H460"/>
    <mergeCell ref="A497:H497"/>
    <mergeCell ref="A234:H234"/>
    <mergeCell ref="A256:H256"/>
    <mergeCell ref="A288:H288"/>
    <mergeCell ref="A326:H326"/>
    <mergeCell ref="A356:H356"/>
    <mergeCell ref="A393:H393"/>
    <mergeCell ref="A194:D194"/>
    <mergeCell ref="A1:H1"/>
    <mergeCell ref="A3:D3"/>
    <mergeCell ref="A30:H30"/>
    <mergeCell ref="A32:D32"/>
    <mergeCell ref="A73:H73"/>
    <mergeCell ref="A75:D75"/>
    <mergeCell ref="A112:H112"/>
    <mergeCell ref="A114:D114"/>
    <mergeCell ref="A151:H151"/>
    <mergeCell ref="A153:D153"/>
    <mergeCell ref="A192:H192"/>
  </mergeCells>
  <conditionalFormatting sqref="H3:H10">
    <cfRule type="containsText" dxfId="107" priority="141" operator="containsText" text="ดีเยี่ยม">
      <formula>NOT(ISERROR(SEARCH("ดีเยี่ยม",H3)))</formula>
    </cfRule>
    <cfRule type="containsText" dxfId="106" priority="142" operator="containsText" text="ดีมาก">
      <formula>NOT(ISERROR(SEARCH("ดีมาก",H3)))</formula>
    </cfRule>
    <cfRule type="containsText" priority="143" operator="containsText" text="ดี">
      <formula>NOT(ISERROR(SEARCH("ดี",H3)))</formula>
    </cfRule>
    <cfRule type="containsText" dxfId="105" priority="144" operator="containsText" text="พอใช้">
      <formula>NOT(ISERROR(SEARCH("พอใช้",H3)))</formula>
    </cfRule>
    <cfRule type="containsText" dxfId="104" priority="145" operator="containsText" text="ปรับปรุง">
      <formula>NOT(ISERROR(SEARCH("ปรับปรุง",H3)))</formula>
    </cfRule>
  </conditionalFormatting>
  <conditionalFormatting sqref="H32:H36">
    <cfRule type="containsText" dxfId="103" priority="126" operator="containsText" text="ดีเยี่ยม">
      <formula>NOT(ISERROR(SEARCH("ดีเยี่ยม",H32)))</formula>
    </cfRule>
    <cfRule type="containsText" dxfId="102" priority="127" operator="containsText" text="ดีมาก">
      <formula>NOT(ISERROR(SEARCH("ดีมาก",H32)))</formula>
    </cfRule>
    <cfRule type="containsText" priority="128" operator="containsText" text="ดี">
      <formula>NOT(ISERROR(SEARCH("ดี",H32)))</formula>
    </cfRule>
    <cfRule type="containsText" dxfId="101" priority="129" operator="containsText" text="พอใช้">
      <formula>NOT(ISERROR(SEARCH("พอใช้",H32)))</formula>
    </cfRule>
    <cfRule type="containsText" dxfId="100" priority="130" operator="containsText" text="ปรับปรุง">
      <formula>NOT(ISERROR(SEARCH("ปรับปรุง",H32)))</formula>
    </cfRule>
  </conditionalFormatting>
  <conditionalFormatting sqref="H32">
    <cfRule type="containsText" dxfId="99" priority="121" operator="containsText" text="ดีเยี่ยม">
      <formula>NOT(ISERROR(SEARCH("ดีเยี่ยม",H32)))</formula>
    </cfRule>
    <cfRule type="containsText" dxfId="98" priority="122" operator="containsText" text="ดีมาก">
      <formula>NOT(ISERROR(SEARCH("ดีมาก",H32)))</formula>
    </cfRule>
    <cfRule type="containsText" priority="123" operator="containsText" text="ดี">
      <formula>NOT(ISERROR(SEARCH("ดี",H32)))</formula>
    </cfRule>
    <cfRule type="containsText" dxfId="97" priority="124" operator="containsText" text="พอใช้">
      <formula>NOT(ISERROR(SEARCH("พอใช้",H32)))</formula>
    </cfRule>
    <cfRule type="containsText" dxfId="96" priority="125" operator="containsText" text="ปรับปรุง">
      <formula>NOT(ISERROR(SEARCH("ปรับปรุง",H32)))</formula>
    </cfRule>
  </conditionalFormatting>
  <conditionalFormatting sqref="H75:H79">
    <cfRule type="containsText" dxfId="95" priority="116" operator="containsText" text="ดีเยี่ยม">
      <formula>NOT(ISERROR(SEARCH("ดีเยี่ยม",H75)))</formula>
    </cfRule>
    <cfRule type="containsText" dxfId="94" priority="117" operator="containsText" text="ดีมาก">
      <formula>NOT(ISERROR(SEARCH("ดีมาก",H75)))</formula>
    </cfRule>
    <cfRule type="containsText" priority="118" operator="containsText" text="ดี">
      <formula>NOT(ISERROR(SEARCH("ดี",H75)))</formula>
    </cfRule>
    <cfRule type="containsText" dxfId="93" priority="119" operator="containsText" text="พอใช้">
      <formula>NOT(ISERROR(SEARCH("พอใช้",H75)))</formula>
    </cfRule>
    <cfRule type="containsText" dxfId="92" priority="120" operator="containsText" text="ปรับปรุง">
      <formula>NOT(ISERROR(SEARCH("ปรับปรุง",H75)))</formula>
    </cfRule>
  </conditionalFormatting>
  <conditionalFormatting sqref="H75">
    <cfRule type="containsText" dxfId="91" priority="111" operator="containsText" text="ดีเยี่ยม">
      <formula>NOT(ISERROR(SEARCH("ดีเยี่ยม",H75)))</formula>
    </cfRule>
    <cfRule type="containsText" dxfId="90" priority="112" operator="containsText" text="ดีมาก">
      <formula>NOT(ISERROR(SEARCH("ดีมาก",H75)))</formula>
    </cfRule>
    <cfRule type="containsText" priority="113" operator="containsText" text="ดี">
      <formula>NOT(ISERROR(SEARCH("ดี",H75)))</formula>
    </cfRule>
    <cfRule type="containsText" dxfId="89" priority="114" operator="containsText" text="พอใช้">
      <formula>NOT(ISERROR(SEARCH("พอใช้",H75)))</formula>
    </cfRule>
    <cfRule type="containsText" dxfId="88" priority="115" operator="containsText" text="ปรับปรุง">
      <formula>NOT(ISERROR(SEARCH("ปรับปรุง",H75)))</formula>
    </cfRule>
  </conditionalFormatting>
  <conditionalFormatting sqref="H115:H118">
    <cfRule type="containsText" dxfId="87" priority="106" operator="containsText" text="ดีเยี่ยม">
      <formula>NOT(ISERROR(SEARCH("ดีเยี่ยม",H115)))</formula>
    </cfRule>
    <cfRule type="containsText" dxfId="86" priority="107" operator="containsText" text="ดีมาก">
      <formula>NOT(ISERROR(SEARCH("ดีมาก",H115)))</formula>
    </cfRule>
    <cfRule type="containsText" priority="108" operator="containsText" text="ดี">
      <formula>NOT(ISERROR(SEARCH("ดี",H115)))</formula>
    </cfRule>
    <cfRule type="containsText" dxfId="85" priority="109" operator="containsText" text="พอใช้">
      <formula>NOT(ISERROR(SEARCH("พอใช้",H115)))</formula>
    </cfRule>
    <cfRule type="containsText" dxfId="84" priority="110" operator="containsText" text="ปรับปรุง">
      <formula>NOT(ISERROR(SEARCH("ปรับปรุง",H115)))</formula>
    </cfRule>
  </conditionalFormatting>
  <conditionalFormatting sqref="H114">
    <cfRule type="containsText" dxfId="83" priority="101" operator="containsText" text="ดีเยี่ยม">
      <formula>NOT(ISERROR(SEARCH("ดีเยี่ยม",H114)))</formula>
    </cfRule>
    <cfRule type="containsText" dxfId="82" priority="102" operator="containsText" text="ดีมาก">
      <formula>NOT(ISERROR(SEARCH("ดีมาก",H114)))</formula>
    </cfRule>
    <cfRule type="containsText" priority="103" operator="containsText" text="ดี">
      <formula>NOT(ISERROR(SEARCH("ดี",H114)))</formula>
    </cfRule>
    <cfRule type="containsText" dxfId="81" priority="104" operator="containsText" text="พอใช้">
      <formula>NOT(ISERROR(SEARCH("พอใช้",H114)))</formula>
    </cfRule>
    <cfRule type="containsText" dxfId="80" priority="105" operator="containsText" text="ปรับปรุง">
      <formula>NOT(ISERROR(SEARCH("ปรับปรุง",H114)))</formula>
    </cfRule>
  </conditionalFormatting>
  <conditionalFormatting sqref="H114">
    <cfRule type="containsText" dxfId="79" priority="96" operator="containsText" text="ดีเยี่ยม">
      <formula>NOT(ISERROR(SEARCH("ดีเยี่ยม",H114)))</formula>
    </cfRule>
    <cfRule type="containsText" dxfId="78" priority="97" operator="containsText" text="ดีมาก">
      <formula>NOT(ISERROR(SEARCH("ดีมาก",H114)))</formula>
    </cfRule>
    <cfRule type="containsText" priority="98" operator="containsText" text="ดี">
      <formula>NOT(ISERROR(SEARCH("ดี",H114)))</formula>
    </cfRule>
    <cfRule type="containsText" dxfId="77" priority="99" operator="containsText" text="พอใช้">
      <formula>NOT(ISERROR(SEARCH("พอใช้",H114)))</formula>
    </cfRule>
    <cfRule type="containsText" dxfId="76" priority="100" operator="containsText" text="ปรับปรุง">
      <formula>NOT(ISERROR(SEARCH("ปรับปรุง",H114)))</formula>
    </cfRule>
  </conditionalFormatting>
  <conditionalFormatting sqref="H153:H157">
    <cfRule type="containsText" dxfId="75" priority="91" operator="containsText" text="ดีเยี่ยม">
      <formula>NOT(ISERROR(SEARCH("ดีเยี่ยม",H153)))</formula>
    </cfRule>
    <cfRule type="containsText" dxfId="74" priority="92" operator="containsText" text="ดีมาก">
      <formula>NOT(ISERROR(SEARCH("ดีมาก",H153)))</formula>
    </cfRule>
    <cfRule type="containsText" priority="93" operator="containsText" text="ดี">
      <formula>NOT(ISERROR(SEARCH("ดี",H153)))</formula>
    </cfRule>
    <cfRule type="containsText" dxfId="73" priority="94" operator="containsText" text="พอใช้">
      <formula>NOT(ISERROR(SEARCH("พอใช้",H153)))</formula>
    </cfRule>
    <cfRule type="containsText" dxfId="72" priority="95" operator="containsText" text="ปรับปรุง">
      <formula>NOT(ISERROR(SEARCH("ปรับปรุง",H153)))</formula>
    </cfRule>
  </conditionalFormatting>
  <conditionalFormatting sqref="H153">
    <cfRule type="containsText" dxfId="71" priority="86" operator="containsText" text="ดีเยี่ยม">
      <formula>NOT(ISERROR(SEARCH("ดีเยี่ยม",H153)))</formula>
    </cfRule>
    <cfRule type="containsText" dxfId="70" priority="87" operator="containsText" text="ดีมาก">
      <formula>NOT(ISERROR(SEARCH("ดีมาก",H153)))</formula>
    </cfRule>
    <cfRule type="containsText" priority="88" operator="containsText" text="ดี">
      <formula>NOT(ISERROR(SEARCH("ดี",H153)))</formula>
    </cfRule>
    <cfRule type="containsText" dxfId="69" priority="89" operator="containsText" text="พอใช้">
      <formula>NOT(ISERROR(SEARCH("พอใช้",H153)))</formula>
    </cfRule>
    <cfRule type="containsText" dxfId="68" priority="90" operator="containsText" text="ปรับปรุง">
      <formula>NOT(ISERROR(SEARCH("ปรับปรุง",H153)))</formula>
    </cfRule>
  </conditionalFormatting>
  <conditionalFormatting sqref="H195:H198">
    <cfRule type="containsText" dxfId="67" priority="81" operator="containsText" text="ดีเยี่ยม">
      <formula>NOT(ISERROR(SEARCH("ดีเยี่ยม",H195)))</formula>
    </cfRule>
    <cfRule type="containsText" dxfId="66" priority="82" operator="containsText" text="ดีมาก">
      <formula>NOT(ISERROR(SEARCH("ดีมาก",H195)))</formula>
    </cfRule>
    <cfRule type="containsText" priority="83" operator="containsText" text="ดี">
      <formula>NOT(ISERROR(SEARCH("ดี",H195)))</formula>
    </cfRule>
    <cfRule type="containsText" dxfId="65" priority="84" operator="containsText" text="พอใช้">
      <formula>NOT(ISERROR(SEARCH("พอใช้",H195)))</formula>
    </cfRule>
    <cfRule type="containsText" dxfId="64" priority="85" operator="containsText" text="ปรับปรุง">
      <formula>NOT(ISERROR(SEARCH("ปรับปรุง",H195)))</formula>
    </cfRule>
  </conditionalFormatting>
  <conditionalFormatting sqref="H194">
    <cfRule type="containsText" dxfId="63" priority="76" operator="containsText" text="ดีเยี่ยม">
      <formula>NOT(ISERROR(SEARCH("ดีเยี่ยม",H194)))</formula>
    </cfRule>
    <cfRule type="containsText" dxfId="62" priority="77" operator="containsText" text="ดีมาก">
      <formula>NOT(ISERROR(SEARCH("ดีมาก",H194)))</formula>
    </cfRule>
    <cfRule type="containsText" priority="78" operator="containsText" text="ดี">
      <formula>NOT(ISERROR(SEARCH("ดี",H194)))</formula>
    </cfRule>
    <cfRule type="containsText" dxfId="61" priority="79" operator="containsText" text="พอใช้">
      <formula>NOT(ISERROR(SEARCH("พอใช้",H194)))</formula>
    </cfRule>
    <cfRule type="containsText" dxfId="60" priority="80" operator="containsText" text="ปรับปรุง">
      <formula>NOT(ISERROR(SEARCH("ปรับปรุง",H194)))</formula>
    </cfRule>
  </conditionalFormatting>
  <conditionalFormatting sqref="H194">
    <cfRule type="containsText" dxfId="59" priority="71" operator="containsText" text="ดีเยี่ยม">
      <formula>NOT(ISERROR(SEARCH("ดีเยี่ยม",H194)))</formula>
    </cfRule>
    <cfRule type="containsText" dxfId="58" priority="72" operator="containsText" text="ดีมาก">
      <formula>NOT(ISERROR(SEARCH("ดีมาก",H194)))</formula>
    </cfRule>
    <cfRule type="containsText" priority="73" operator="containsText" text="ดี">
      <formula>NOT(ISERROR(SEARCH("ดี",H194)))</formula>
    </cfRule>
    <cfRule type="containsText" dxfId="57" priority="74" operator="containsText" text="พอใช้">
      <formula>NOT(ISERROR(SEARCH("พอใช้",H194)))</formula>
    </cfRule>
    <cfRule type="containsText" dxfId="56" priority="75" operator="containsText" text="ปรับปรุง">
      <formula>NOT(ISERROR(SEARCH("ปรับปรุง",H194)))</formula>
    </cfRule>
  </conditionalFormatting>
  <conditionalFormatting sqref="H238:H246">
    <cfRule type="containsText" dxfId="55" priority="66" operator="containsText" text="ดีเยี่ยม">
      <formula>NOT(ISERROR(SEARCH("ดีเยี่ยม",H238)))</formula>
    </cfRule>
    <cfRule type="containsText" dxfId="54" priority="67" operator="containsText" text="ดีมาก">
      <formula>NOT(ISERROR(SEARCH("ดีมาก",H238)))</formula>
    </cfRule>
    <cfRule type="containsText" priority="68" operator="containsText" text="ดี">
      <formula>NOT(ISERROR(SEARCH("ดี",H238)))</formula>
    </cfRule>
    <cfRule type="containsText" dxfId="53" priority="69" operator="containsText" text="พอใช้">
      <formula>NOT(ISERROR(SEARCH("พอใช้",H238)))</formula>
    </cfRule>
    <cfRule type="containsText" dxfId="52" priority="70" operator="containsText" text="ปรับปรุง">
      <formula>NOT(ISERROR(SEARCH("ปรับปรุง",H238)))</formula>
    </cfRule>
  </conditionalFormatting>
  <conditionalFormatting sqref="H259:H264">
    <cfRule type="containsText" dxfId="51" priority="61" operator="containsText" text="ดีเยี่ยม">
      <formula>NOT(ISERROR(SEARCH("ดีเยี่ยม",H259)))</formula>
    </cfRule>
    <cfRule type="containsText" dxfId="50" priority="62" operator="containsText" text="ดีมาก">
      <formula>NOT(ISERROR(SEARCH("ดีมาก",H259)))</formula>
    </cfRule>
    <cfRule type="containsText" priority="63" operator="containsText" text="ดี">
      <formula>NOT(ISERROR(SEARCH("ดี",H259)))</formula>
    </cfRule>
    <cfRule type="containsText" dxfId="49" priority="64" operator="containsText" text="พอใช้">
      <formula>NOT(ISERROR(SEARCH("พอใช้",H259)))</formula>
    </cfRule>
    <cfRule type="containsText" dxfId="48" priority="65" operator="containsText" text="ปรับปรุง">
      <formula>NOT(ISERROR(SEARCH("ปรับปรุง",H259)))</formula>
    </cfRule>
  </conditionalFormatting>
  <conditionalFormatting sqref="H291:H293">
    <cfRule type="containsText" dxfId="47" priority="56" operator="containsText" text="ดีเยี่ยม">
      <formula>NOT(ISERROR(SEARCH("ดีเยี่ยม",H291)))</formula>
    </cfRule>
    <cfRule type="containsText" dxfId="46" priority="57" operator="containsText" text="ดีมาก">
      <formula>NOT(ISERROR(SEARCH("ดีมาก",H291)))</formula>
    </cfRule>
    <cfRule type="containsText" priority="58" operator="containsText" text="ดี">
      <formula>NOT(ISERROR(SEARCH("ดี",H291)))</formula>
    </cfRule>
    <cfRule type="containsText" dxfId="45" priority="59" operator="containsText" text="พอใช้">
      <formula>NOT(ISERROR(SEARCH("พอใช้",H291)))</formula>
    </cfRule>
    <cfRule type="containsText" dxfId="44" priority="60" operator="containsText" text="ปรับปรุง">
      <formula>NOT(ISERROR(SEARCH("ปรับปรุง",H291)))</formula>
    </cfRule>
  </conditionalFormatting>
  <conditionalFormatting sqref="H290">
    <cfRule type="containsText" dxfId="43" priority="51" operator="containsText" text="ดีเยี่ยม">
      <formula>NOT(ISERROR(SEARCH("ดีเยี่ยม",H290)))</formula>
    </cfRule>
    <cfRule type="containsText" dxfId="42" priority="52" operator="containsText" text="ดีมาก">
      <formula>NOT(ISERROR(SEARCH("ดีมาก",H290)))</formula>
    </cfRule>
    <cfRule type="containsText" priority="53" operator="containsText" text="ดี">
      <formula>NOT(ISERROR(SEARCH("ดี",H290)))</formula>
    </cfRule>
    <cfRule type="containsText" dxfId="41" priority="54" operator="containsText" text="พอใช้">
      <formula>NOT(ISERROR(SEARCH("พอใช้",H290)))</formula>
    </cfRule>
    <cfRule type="containsText" dxfId="40" priority="55" operator="containsText" text="ปรับปรุง">
      <formula>NOT(ISERROR(SEARCH("ปรับปรุง",H290)))</formula>
    </cfRule>
  </conditionalFormatting>
  <conditionalFormatting sqref="H329:H334">
    <cfRule type="containsText" dxfId="39" priority="46" operator="containsText" text="ดีเยี่ยม">
      <formula>NOT(ISERROR(SEARCH("ดีเยี่ยม",H329)))</formula>
    </cfRule>
    <cfRule type="containsText" dxfId="38" priority="47" operator="containsText" text="ดีมาก">
      <formula>NOT(ISERROR(SEARCH("ดีมาก",H329)))</formula>
    </cfRule>
    <cfRule type="containsText" priority="48" operator="containsText" text="ดี">
      <formula>NOT(ISERROR(SEARCH("ดี",H329)))</formula>
    </cfRule>
    <cfRule type="containsText" dxfId="37" priority="49" operator="containsText" text="พอใช้">
      <formula>NOT(ISERROR(SEARCH("พอใช้",H329)))</formula>
    </cfRule>
    <cfRule type="containsText" dxfId="36" priority="50" operator="containsText" text="ปรับปรุง">
      <formula>NOT(ISERROR(SEARCH("ปรับปรุง",H329)))</formula>
    </cfRule>
  </conditionalFormatting>
  <conditionalFormatting sqref="H359:H361">
    <cfRule type="containsText" dxfId="35" priority="41" operator="containsText" text="ดีเยี่ยม">
      <formula>NOT(ISERROR(SEARCH("ดีเยี่ยม",H359)))</formula>
    </cfRule>
    <cfRule type="containsText" dxfId="34" priority="42" operator="containsText" text="ดีมาก">
      <formula>NOT(ISERROR(SEARCH("ดีมาก",H359)))</formula>
    </cfRule>
    <cfRule type="containsText" priority="43" operator="containsText" text="ดี">
      <formula>NOT(ISERROR(SEARCH("ดี",H359)))</formula>
    </cfRule>
    <cfRule type="containsText" dxfId="33" priority="44" operator="containsText" text="พอใช้">
      <formula>NOT(ISERROR(SEARCH("พอใช้",H359)))</formula>
    </cfRule>
    <cfRule type="containsText" dxfId="32" priority="45" operator="containsText" text="ปรับปรุง">
      <formula>NOT(ISERROR(SEARCH("ปรับปรุง",H359)))</formula>
    </cfRule>
  </conditionalFormatting>
  <conditionalFormatting sqref="H396:H401">
    <cfRule type="containsText" dxfId="31" priority="36" operator="containsText" text="ดีเยี่ยม">
      <formula>NOT(ISERROR(SEARCH("ดีเยี่ยม",H396)))</formula>
    </cfRule>
    <cfRule type="containsText" dxfId="30" priority="37" operator="containsText" text="ดีมาก">
      <formula>NOT(ISERROR(SEARCH("ดีมาก",H396)))</formula>
    </cfRule>
    <cfRule type="containsText" priority="38" operator="containsText" text="ดี">
      <formula>NOT(ISERROR(SEARCH("ดี",H396)))</formula>
    </cfRule>
    <cfRule type="containsText" dxfId="29" priority="39" operator="containsText" text="พอใช้">
      <formula>NOT(ISERROR(SEARCH("พอใช้",H396)))</formula>
    </cfRule>
    <cfRule type="containsText" dxfId="28" priority="40" operator="containsText" text="ปรับปรุง">
      <formula>NOT(ISERROR(SEARCH("ปรับปรุง",H396)))</formula>
    </cfRule>
  </conditionalFormatting>
  <conditionalFormatting sqref="H395">
    <cfRule type="containsText" dxfId="27" priority="31" operator="containsText" text="ดีเยี่ยม">
      <formula>NOT(ISERROR(SEARCH("ดีเยี่ยม",H395)))</formula>
    </cfRule>
    <cfRule type="containsText" dxfId="26" priority="32" operator="containsText" text="ดีมาก">
      <formula>NOT(ISERROR(SEARCH("ดีมาก",H395)))</formula>
    </cfRule>
    <cfRule type="containsText" priority="33" operator="containsText" text="ดี">
      <formula>NOT(ISERROR(SEARCH("ดี",H395)))</formula>
    </cfRule>
    <cfRule type="containsText" dxfId="25" priority="34" operator="containsText" text="พอใช้">
      <formula>NOT(ISERROR(SEARCH("พอใช้",H395)))</formula>
    </cfRule>
    <cfRule type="containsText" dxfId="24" priority="35" operator="containsText" text="ปรับปรุง">
      <formula>NOT(ISERROR(SEARCH("ปรับปรุง",H395)))</formula>
    </cfRule>
  </conditionalFormatting>
  <conditionalFormatting sqref="H428:H431">
    <cfRule type="containsText" dxfId="23" priority="26" operator="containsText" text="ดีเยี่ยม">
      <formula>NOT(ISERROR(SEARCH("ดีเยี่ยม",H428)))</formula>
    </cfRule>
    <cfRule type="containsText" dxfId="22" priority="27" operator="containsText" text="ดีมาก">
      <formula>NOT(ISERROR(SEARCH("ดีมาก",H428)))</formula>
    </cfRule>
    <cfRule type="containsText" priority="28" operator="containsText" text="ดี">
      <formula>NOT(ISERROR(SEARCH("ดี",H428)))</formula>
    </cfRule>
    <cfRule type="containsText" dxfId="21" priority="29" operator="containsText" text="พอใช้">
      <formula>NOT(ISERROR(SEARCH("พอใช้",H428)))</formula>
    </cfRule>
    <cfRule type="containsText" dxfId="20" priority="30" operator="containsText" text="ปรับปรุง">
      <formula>NOT(ISERROR(SEARCH("ปรับปรุง",H428)))</formula>
    </cfRule>
  </conditionalFormatting>
  <conditionalFormatting sqref="H429">
    <cfRule type="containsText" dxfId="19" priority="21" operator="containsText" text="ดีเยี่ยม">
      <formula>NOT(ISERROR(SEARCH("ดีเยี่ยม",H429)))</formula>
    </cfRule>
    <cfRule type="containsText" dxfId="18" priority="22" operator="containsText" text="ดีมาก">
      <formula>NOT(ISERROR(SEARCH("ดีมาก",H429)))</formula>
    </cfRule>
    <cfRule type="containsText" priority="23" operator="containsText" text="ดี">
      <formula>NOT(ISERROR(SEARCH("ดี",H429)))</formula>
    </cfRule>
    <cfRule type="containsText" dxfId="17" priority="24" operator="containsText" text="พอใช้">
      <formula>NOT(ISERROR(SEARCH("พอใช้",H429)))</formula>
    </cfRule>
    <cfRule type="containsText" dxfId="16" priority="25" operator="containsText" text="ปรับปรุง">
      <formula>NOT(ISERROR(SEARCH("ปรับปรุง",H429)))</formula>
    </cfRule>
  </conditionalFormatting>
  <conditionalFormatting sqref="H428">
    <cfRule type="containsText" dxfId="15" priority="16" operator="containsText" text="ดีเยี่ยม">
      <formula>NOT(ISERROR(SEARCH("ดีเยี่ยม",H428)))</formula>
    </cfRule>
    <cfRule type="containsText" dxfId="14" priority="17" operator="containsText" text="ดีมาก">
      <formula>NOT(ISERROR(SEARCH("ดีมาก",H428)))</formula>
    </cfRule>
    <cfRule type="containsText" priority="18" operator="containsText" text="ดี">
      <formula>NOT(ISERROR(SEARCH("ดี",H428)))</formula>
    </cfRule>
    <cfRule type="containsText" dxfId="13" priority="19" operator="containsText" text="พอใช้">
      <formula>NOT(ISERROR(SEARCH("พอใช้",H428)))</formula>
    </cfRule>
    <cfRule type="containsText" dxfId="12" priority="20" operator="containsText" text="ปรับปรุง">
      <formula>NOT(ISERROR(SEARCH("ปรับปรุง",H428)))</formula>
    </cfRule>
  </conditionalFormatting>
  <conditionalFormatting sqref="H464:H465">
    <cfRule type="containsText" dxfId="11" priority="11" operator="containsText" text="ดีเยี่ยม">
      <formula>NOT(ISERROR(SEARCH("ดีเยี่ยม",H464)))</formula>
    </cfRule>
    <cfRule type="containsText" dxfId="10" priority="12" operator="containsText" text="ดีมาก">
      <formula>NOT(ISERROR(SEARCH("ดีมาก",H464)))</formula>
    </cfRule>
    <cfRule type="containsText" priority="13" operator="containsText" text="ดี">
      <formula>NOT(ISERROR(SEARCH("ดี",H464)))</formula>
    </cfRule>
    <cfRule type="containsText" dxfId="9" priority="14" operator="containsText" text="พอใช้">
      <formula>NOT(ISERROR(SEARCH("พอใช้",H464)))</formula>
    </cfRule>
    <cfRule type="containsText" dxfId="8" priority="15" operator="containsText" text="ปรับปรุง">
      <formula>NOT(ISERROR(SEARCH("ปรับปรุง",H464)))</formula>
    </cfRule>
  </conditionalFormatting>
  <conditionalFormatting sqref="H501:H502">
    <cfRule type="containsText" dxfId="7" priority="6" operator="containsText" text="ดีเยี่ยม">
      <formula>NOT(ISERROR(SEARCH("ดีเยี่ยม",H501)))</formula>
    </cfRule>
    <cfRule type="containsText" dxfId="6" priority="7" operator="containsText" text="ดีมาก">
      <formula>NOT(ISERROR(SEARCH("ดีมาก",H501)))</formula>
    </cfRule>
    <cfRule type="containsText" priority="8" operator="containsText" text="ดี">
      <formula>NOT(ISERROR(SEARCH("ดี",H501)))</formula>
    </cfRule>
    <cfRule type="containsText" dxfId="5" priority="9" operator="containsText" text="พอใช้">
      <formula>NOT(ISERROR(SEARCH("พอใช้",H501)))</formula>
    </cfRule>
    <cfRule type="containsText" dxfId="4" priority="10" operator="containsText" text="ปรับปรุง">
      <formula>NOT(ISERROR(SEARCH("ปรับปรุง",H501)))</formula>
    </cfRule>
  </conditionalFormatting>
  <conditionalFormatting sqref="H500">
    <cfRule type="containsText" dxfId="3" priority="1" operator="containsText" text="ดีเยี่ยม">
      <formula>NOT(ISERROR(SEARCH("ดีเยี่ยม",H500)))</formula>
    </cfRule>
    <cfRule type="containsText" dxfId="2" priority="2" operator="containsText" text="ดีมาก">
      <formula>NOT(ISERROR(SEARCH("ดีมาก",H500)))</formula>
    </cfRule>
    <cfRule type="containsText" priority="3" operator="containsText" text="ดี">
      <formula>NOT(ISERROR(SEARCH("ดี",H500)))</formula>
    </cfRule>
    <cfRule type="containsText" dxfId="1" priority="4" operator="containsText" text="พอใช้">
      <formula>NOT(ISERROR(SEARCH("พอใช้",H500)))</formula>
    </cfRule>
    <cfRule type="containsText" dxfId="0" priority="5" operator="containsText" text="ปรับปรุง">
      <formula>NOT(ISERROR(SEARCH("ปรับปรุง",H500)))</formula>
    </cfRule>
  </conditionalFormatting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พื้นฐาน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Corporate Edition</cp:lastModifiedBy>
  <cp:lastPrinted>2015-03-12T08:31:57Z</cp:lastPrinted>
  <dcterms:created xsi:type="dcterms:W3CDTF">2012-01-01T06:26:35Z</dcterms:created>
  <dcterms:modified xsi:type="dcterms:W3CDTF">2015-05-27T04:23:47Z</dcterms:modified>
</cp:coreProperties>
</file>